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updateLinks="never"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C:\Users\Mateja Jurečič\Desktop\"/>
    </mc:Choice>
  </mc:AlternateContent>
  <xr:revisionPtr revIDLastSave="0" documentId="8_{74580B36-BF41-46FD-ACA1-4D4EB19D2F9D}" xr6:coauthVersionLast="45" xr6:coauthVersionMax="45" xr10:uidLastSave="{00000000-0000-0000-0000-000000000000}"/>
  <bookViews>
    <workbookView xWindow="-120" yWindow="-120" windowWidth="29040" windowHeight="15840" tabRatio="712" xr2:uid="{00000000-000D-0000-FFFF-FFFF00000000}"/>
  </bookViews>
  <sheets>
    <sheet name="Navodila" sheetId="30" r:id="rId1"/>
    <sheet name="šifrant" sheetId="41" state="hidden" r:id="rId2"/>
    <sheet name="skriti šifrant" sheetId="42" state="hidden" r:id="rId3"/>
    <sheet name="1.obr." sheetId="16" r:id="rId4"/>
    <sheet name="2.obr." sheetId="32" r:id="rId5"/>
    <sheet name="3.obr." sheetId="33" r:id="rId6"/>
    <sheet name="4.obr." sheetId="34" r:id="rId7"/>
    <sheet name="5.obr." sheetId="35" r:id="rId8"/>
    <sheet name="6.obr." sheetId="36" r:id="rId9"/>
    <sheet name="7.obr." sheetId="37" r:id="rId10"/>
    <sheet name="8.obr." sheetId="38" r:id="rId11"/>
    <sheet name="zahtevek" sheetId="17" r:id="rId12"/>
    <sheet name="Posebni delovni koledar" sheetId="43" r:id="rId13"/>
  </sheets>
  <definedNames>
    <definedName name="seznam">'1.obr.'!#REF!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38" l="1"/>
  <c r="H21" i="38" s="1"/>
  <c r="H22" i="38" s="1"/>
  <c r="D11" i="38"/>
  <c r="D14" i="37"/>
  <c r="H21" i="37" s="1"/>
  <c r="H22" i="37" s="1"/>
  <c r="D11" i="37"/>
  <c r="D14" i="36"/>
  <c r="H21" i="36" s="1"/>
  <c r="H22" i="36" s="1"/>
  <c r="D11" i="36"/>
  <c r="H21" i="35"/>
  <c r="H22" i="35" s="1"/>
  <c r="D14" i="35"/>
  <c r="D11" i="35"/>
  <c r="D14" i="34"/>
  <c r="H21" i="34" s="1"/>
  <c r="H22" i="34" s="1"/>
  <c r="D11" i="34"/>
  <c r="D14" i="33"/>
  <c r="H21" i="33" s="1"/>
  <c r="H22" i="33" s="1"/>
  <c r="D11" i="33"/>
  <c r="D14" i="32"/>
  <c r="H21" i="32" s="1"/>
  <c r="H22" i="32" s="1"/>
  <c r="D11" i="32"/>
  <c r="G15" i="38" l="1"/>
  <c r="G18" i="38"/>
  <c r="G17" i="38"/>
  <c r="G16" i="38"/>
  <c r="H12" i="38"/>
  <c r="G15" i="37"/>
  <c r="G18" i="37"/>
  <c r="G17" i="37"/>
  <c r="G16" i="37"/>
  <c r="H12" i="37"/>
  <c r="G15" i="36"/>
  <c r="G18" i="36"/>
  <c r="G16" i="36"/>
  <c r="H12" i="36"/>
  <c r="G17" i="36"/>
  <c r="G18" i="35"/>
  <c r="G17" i="35"/>
  <c r="G16" i="35"/>
  <c r="H12" i="35"/>
  <c r="G15" i="35"/>
  <c r="G15" i="34"/>
  <c r="G18" i="34"/>
  <c r="G16" i="34"/>
  <c r="H12" i="34"/>
  <c r="G17" i="34"/>
  <c r="G15" i="33"/>
  <c r="G18" i="33"/>
  <c r="G17" i="33"/>
  <c r="G16" i="33"/>
  <c r="H12" i="33"/>
  <c r="G15" i="32"/>
  <c r="G18" i="32"/>
  <c r="G17" i="32"/>
  <c r="G16" i="32"/>
  <c r="H12" i="32"/>
  <c r="H11" i="38" l="1"/>
  <c r="G14" i="38"/>
  <c r="H23" i="38" s="1"/>
  <c r="H24" i="38" s="1"/>
  <c r="H26" i="38" s="1"/>
  <c r="H11" i="37"/>
  <c r="G14" i="37"/>
  <c r="H23" i="37" s="1"/>
  <c r="H24" i="37" s="1"/>
  <c r="H26" i="37" s="1"/>
  <c r="H11" i="36"/>
  <c r="G14" i="36"/>
  <c r="H23" i="36" s="1"/>
  <c r="H24" i="36" s="1"/>
  <c r="H26" i="36" s="1"/>
  <c r="G14" i="35"/>
  <c r="H23" i="35" s="1"/>
  <c r="H24" i="35" s="1"/>
  <c r="H26" i="35" s="1"/>
  <c r="H11" i="35"/>
  <c r="H11" i="34"/>
  <c r="G14" i="34"/>
  <c r="H23" i="34" s="1"/>
  <c r="H24" i="34" s="1"/>
  <c r="H26" i="34" s="1"/>
  <c r="H11" i="33"/>
  <c r="G14" i="33"/>
  <c r="H23" i="33" s="1"/>
  <c r="H24" i="33" s="1"/>
  <c r="H26" i="33" s="1"/>
  <c r="H11" i="32"/>
  <c r="G14" i="32"/>
  <c r="H23" i="32" s="1"/>
  <c r="H24" i="32" s="1"/>
  <c r="H26" i="32" s="1"/>
  <c r="D14" i="16"/>
  <c r="I25" i="17" l="1"/>
  <c r="I23" i="17"/>
  <c r="I21" i="17"/>
  <c r="I19" i="17"/>
  <c r="I17" i="17"/>
  <c r="I15" i="17"/>
  <c r="I13" i="17"/>
  <c r="I11" i="17"/>
  <c r="D11" i="16" l="1"/>
  <c r="H11" i="17" l="1"/>
  <c r="H21" i="16" l="1"/>
  <c r="H22" i="16" s="1"/>
  <c r="C26" i="17" l="1"/>
  <c r="H25" i="17"/>
  <c r="H23" i="17"/>
  <c r="H21" i="17"/>
  <c r="H19" i="17"/>
  <c r="H17" i="17"/>
  <c r="H15" i="17"/>
  <c r="H13" i="17"/>
  <c r="O25" i="17" l="1"/>
  <c r="O23" i="17"/>
  <c r="O21" i="17"/>
  <c r="O19" i="17"/>
  <c r="O17" i="17"/>
  <c r="O15" i="17"/>
  <c r="O13" i="17"/>
  <c r="O11" i="17"/>
  <c r="L25" i="17"/>
  <c r="L23" i="17"/>
  <c r="L21" i="17"/>
  <c r="L19" i="17"/>
  <c r="L17" i="17"/>
  <c r="L15" i="17"/>
  <c r="L13" i="17"/>
  <c r="L11" i="17"/>
  <c r="K25" i="17"/>
  <c r="K23" i="17"/>
  <c r="K21" i="17"/>
  <c r="K19" i="17"/>
  <c r="K17" i="17"/>
  <c r="K15" i="17"/>
  <c r="K13" i="17"/>
  <c r="K11" i="17"/>
  <c r="J25" i="17" l="1"/>
  <c r="J23" i="17"/>
  <c r="J21" i="17"/>
  <c r="J19" i="17"/>
  <c r="J17" i="17"/>
  <c r="J15" i="17"/>
  <c r="J13" i="17"/>
  <c r="G25" i="17"/>
  <c r="G23" i="17"/>
  <c r="G21" i="17"/>
  <c r="G19" i="17"/>
  <c r="G17" i="17"/>
  <c r="G15" i="17"/>
  <c r="G13" i="17"/>
  <c r="G11" i="17"/>
  <c r="F25" i="17"/>
  <c r="F23" i="17"/>
  <c r="F21" i="17"/>
  <c r="F19" i="17"/>
  <c r="F17" i="17"/>
  <c r="F15" i="17"/>
  <c r="F13" i="17"/>
  <c r="E25" i="17"/>
  <c r="E23" i="17"/>
  <c r="E21" i="17"/>
  <c r="E19" i="17"/>
  <c r="E17" i="17"/>
  <c r="E15" i="17"/>
  <c r="E13" i="17"/>
  <c r="F11" i="17"/>
  <c r="E11" i="17"/>
  <c r="D26" i="17"/>
  <c r="D24" i="17"/>
  <c r="D22" i="17"/>
  <c r="D20" i="17"/>
  <c r="D18" i="17"/>
  <c r="D16" i="17"/>
  <c r="D14" i="17"/>
  <c r="C24" i="17"/>
  <c r="C22" i="17"/>
  <c r="C12" i="17"/>
  <c r="C20" i="17"/>
  <c r="C18" i="17"/>
  <c r="C16" i="17"/>
  <c r="C14" i="17"/>
  <c r="D12" i="17"/>
  <c r="M25" i="17" l="1"/>
  <c r="M23" i="17"/>
  <c r="M21" i="17"/>
  <c r="M19" i="17"/>
  <c r="M17" i="17"/>
  <c r="M15" i="17"/>
  <c r="M13" i="17"/>
  <c r="C25" i="17"/>
  <c r="C23" i="17"/>
  <c r="C21" i="17"/>
  <c r="C19" i="17"/>
  <c r="C17" i="17"/>
  <c r="C15" i="17"/>
  <c r="C13" i="17"/>
  <c r="D25" i="17"/>
  <c r="D21" i="17"/>
  <c r="D19" i="17"/>
  <c r="D17" i="17"/>
  <c r="D15" i="17"/>
  <c r="D13" i="17"/>
  <c r="C11" i="17"/>
  <c r="D11" i="17"/>
  <c r="B11" i="17"/>
  <c r="B13" i="17"/>
  <c r="B15" i="17"/>
  <c r="B25" i="17"/>
  <c r="B23" i="17"/>
  <c r="B21" i="17"/>
  <c r="B19" i="17"/>
  <c r="B17" i="17"/>
  <c r="P25" i="17" l="1"/>
  <c r="N25" i="17"/>
  <c r="P23" i="17"/>
  <c r="N23" i="17"/>
  <c r="P21" i="17"/>
  <c r="N21" i="17"/>
  <c r="P19" i="17"/>
  <c r="N19" i="17"/>
  <c r="P17" i="17"/>
  <c r="N17" i="17"/>
  <c r="P15" i="17"/>
  <c r="N15" i="17"/>
  <c r="P13" i="17"/>
  <c r="N13" i="17"/>
  <c r="O27" i="17" l="1"/>
  <c r="D23" i="17" l="1"/>
  <c r="G18" i="16" l="1"/>
  <c r="G16" i="16"/>
  <c r="G17" i="16"/>
  <c r="G15" i="16"/>
  <c r="J11" i="17"/>
  <c r="J27" i="17" s="1"/>
  <c r="H12" i="16"/>
  <c r="G14" i="16" l="1"/>
  <c r="H23" i="16" s="1"/>
  <c r="M11" i="17" s="1"/>
  <c r="M27" i="17" s="1"/>
  <c r="H11" i="16"/>
  <c r="H24" i="16" l="1"/>
  <c r="N11" i="17" s="1"/>
  <c r="N27" i="17" s="1"/>
  <c r="H26" i="16" l="1"/>
  <c r="P11" i="17" s="1"/>
  <c r="P27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8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9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0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1" authorId="1" shapeId="0" xr:uid="{00000000-0006-0000-0300-00000C000000}">
      <text>
        <r>
          <rPr>
            <b/>
            <sz val="10"/>
            <color indexed="17"/>
            <rFont val="Tahoma"/>
            <family val="2"/>
            <charset val="238"/>
          </rPr>
          <t xml:space="preserve">znesek urne osnove za nadomestilo v breme delodajalca po ZDR ali kolektivni pogodbi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7" authorId="0" shapeId="0" xr:uid="{7973F9D0-704A-4BDB-BFF6-D7E6EDBD091B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8" authorId="0" shapeId="0" xr:uid="{430B1812-AB6F-4274-8AF7-54DFE0D3CCEB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9" authorId="0" shapeId="0" xr:uid="{B9CF1EF0-F452-4D61-923B-18C9997CCEA7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0" authorId="0" shapeId="0" xr:uid="{F6F4241A-76E7-458F-86C7-B88DCAAB1CCE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1" authorId="1" shapeId="0" xr:uid="{E95C1C07-2F47-4E39-90D7-4E0FC9908917}">
      <text>
        <r>
          <rPr>
            <b/>
            <sz val="10"/>
            <color indexed="17"/>
            <rFont val="Tahoma"/>
            <family val="2"/>
            <charset val="238"/>
          </rPr>
          <t xml:space="preserve">znesek urne osnove za nadomestilo v breme delodajalca po ZDR ali kolektivni pogodbi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7" authorId="0" shapeId="0" xr:uid="{E6DFD6E9-B089-4D73-8EA7-FE714E819677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8" authorId="0" shapeId="0" xr:uid="{72E43765-8825-4FBB-9392-C25A5E915D71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9" authorId="0" shapeId="0" xr:uid="{1F0EBED2-BF35-4BEF-91FE-057DFE6B45DD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0" authorId="0" shapeId="0" xr:uid="{09F1F889-5DDC-43FD-8A44-9434CD8D876D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1" authorId="1" shapeId="0" xr:uid="{450575E4-D620-4373-952A-8E85731BCEA5}">
      <text>
        <r>
          <rPr>
            <b/>
            <sz val="10"/>
            <color indexed="17"/>
            <rFont val="Tahoma"/>
            <family val="2"/>
            <charset val="238"/>
          </rPr>
          <t xml:space="preserve">znesek urne osnove za nadomestilo v breme delodajalca po ZDR ali kolektivni pogodbi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7" authorId="0" shapeId="0" xr:uid="{259483F4-6AC4-4162-983D-FEE02C9BF3C6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8" authorId="0" shapeId="0" xr:uid="{7BDEA740-B9FA-4A59-94E0-9B89E7204189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9" authorId="0" shapeId="0" xr:uid="{DC069855-268C-4C5C-B29D-8CE2A780E4D3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0" authorId="0" shapeId="0" xr:uid="{277DF3FB-6477-44B3-B1A9-F2F252F75F27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1" authorId="1" shapeId="0" xr:uid="{64340FF0-B221-4F6D-BF7F-49577878463E}">
      <text>
        <r>
          <rPr>
            <b/>
            <sz val="10"/>
            <color indexed="17"/>
            <rFont val="Tahoma"/>
            <family val="2"/>
            <charset val="238"/>
          </rPr>
          <t xml:space="preserve">znesek urne osnove za nadomestilo v breme delodajalca po ZDR ali kolektivni pogodbi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7" authorId="0" shapeId="0" xr:uid="{E49753CE-F124-4203-A177-E7BDA3399909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8" authorId="0" shapeId="0" xr:uid="{E818A85C-FD70-4204-900A-5A744DF44680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9" authorId="0" shapeId="0" xr:uid="{4B3154F1-AED8-438C-8149-F6AC81BE3EDC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0" authorId="0" shapeId="0" xr:uid="{69BA3E0A-3FCC-46C2-9A70-A9C625F6E38D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1" authorId="1" shapeId="0" xr:uid="{0CE307B3-2A52-42AD-BD6C-4FFA3C33D953}">
      <text>
        <r>
          <rPr>
            <b/>
            <sz val="10"/>
            <color indexed="17"/>
            <rFont val="Tahoma"/>
            <family val="2"/>
            <charset val="238"/>
          </rPr>
          <t xml:space="preserve">znesek urne osnove za nadomestilo v breme delodajalca po ZDR ali kolektivni pogodbi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7" authorId="0" shapeId="0" xr:uid="{43DAF3B6-5F9A-4516-A976-A739771795D3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8" authorId="0" shapeId="0" xr:uid="{34D64B53-DB3A-45A7-A656-BF68857C4BBC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9" authorId="0" shapeId="0" xr:uid="{318A404C-779B-4668-8454-A9E766A2FDCC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0" authorId="0" shapeId="0" xr:uid="{D5FBFF0B-32A9-4FE4-B0AF-E693BEF372DD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1" authorId="1" shapeId="0" xr:uid="{CBD8390D-58AD-4679-A8DE-7E3DFD506567}">
      <text>
        <r>
          <rPr>
            <b/>
            <sz val="10"/>
            <color indexed="17"/>
            <rFont val="Tahoma"/>
            <family val="2"/>
            <charset val="238"/>
          </rPr>
          <t xml:space="preserve">znesek urne osnove za nadomestilo v breme delodajalca po ZDR ali kolektivni pogodbi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7" authorId="0" shapeId="0" xr:uid="{5050B59A-60CF-4F4C-B884-DC7EB82741A6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8" authorId="0" shapeId="0" xr:uid="{3396DC40-3090-4133-B3F9-791354596DD7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9" authorId="0" shapeId="0" xr:uid="{6279DC6B-57C4-423D-AB12-8C9D1E22F2F4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0" authorId="0" shapeId="0" xr:uid="{9C6BFD54-B0EC-4CC4-8463-3FA86C4785CD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1" authorId="1" shapeId="0" xr:uid="{1966E5F8-09B5-4CCB-9BD9-6F7B52B67C67}">
      <text>
        <r>
          <rPr>
            <b/>
            <sz val="10"/>
            <color indexed="17"/>
            <rFont val="Tahoma"/>
            <family val="2"/>
            <charset val="238"/>
          </rPr>
          <t xml:space="preserve">znesek urne osnove za nadomestilo v breme delodajalca po ZDR ali kolektivni pogodbi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7" authorId="0" shapeId="0" xr:uid="{6FF60B6A-146F-48F9-89EA-3E99BA8669D7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8" authorId="0" shapeId="0" xr:uid="{0412A67D-E9D2-450F-9628-C79F303AD122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9" authorId="0" shapeId="0" xr:uid="{3B4C7770-B262-42A8-8EC2-044558A9924A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0" authorId="0" shapeId="0" xr:uid="{0F89A249-77DD-4388-A9D3-60B739A295B6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1" authorId="1" shapeId="0" xr:uid="{47F26BD4-AFC1-4673-8FFE-F71A46B3CEFF}">
      <text>
        <r>
          <rPr>
            <b/>
            <sz val="10"/>
            <color indexed="17"/>
            <rFont val="Tahoma"/>
            <family val="2"/>
            <charset val="238"/>
          </rPr>
          <t xml:space="preserve">znesek urne osnove za nadomestilo v breme delodajalca po ZDR ali kolektivni pogodbi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</authors>
  <commentList>
    <comment ref="P5" authorId="0" shapeId="0" xr:uid="{D3382447-FE21-4CA5-9BC6-B2D641ED53D8}">
      <text>
        <r>
          <rPr>
            <b/>
            <sz val="9"/>
            <color indexed="81"/>
            <rFont val="Tahoma"/>
            <family val="2"/>
            <charset val="238"/>
          </rPr>
          <t>Izberite ''DA'', če so na zahtevku delavci, ki imajo splošni delovni koledar</t>
        </r>
      </text>
    </comment>
    <comment ref="P6" authorId="0" shapeId="0" xr:uid="{5F997934-4346-44BA-9CEB-A532357AB75E}">
      <text>
        <r>
          <rPr>
            <b/>
            <sz val="9"/>
            <color indexed="81"/>
            <rFont val="Tahoma"/>
            <family val="2"/>
            <charset val="238"/>
          </rPr>
          <t>Izberite ''DA'', če so na zahtevku delavci, ki imajo delovni koledar 5x7+5</t>
        </r>
      </text>
    </comment>
    <comment ref="P7" authorId="0" shapeId="0" xr:uid="{2B39237E-6AC6-4042-BAF8-E3D555BBD193}">
      <text>
        <r>
          <rPr>
            <b/>
            <sz val="9"/>
            <color indexed="81"/>
            <rFont val="Tahoma"/>
            <family val="2"/>
            <charset val="238"/>
          </rPr>
          <t>Izberite ''DA'', če so na zahtevku delavci, ki imajo posebni delovni koledar. V tem primeru mora biti posebni delovni koledar priložen.</t>
        </r>
      </text>
    </comment>
  </commentList>
</comments>
</file>

<file path=xl/sharedStrings.xml><?xml version="1.0" encoding="utf-8"?>
<sst xmlns="http://schemas.openxmlformats.org/spreadsheetml/2006/main" count="352" uniqueCount="113">
  <si>
    <t>število dejanskih ur zadržanosti</t>
  </si>
  <si>
    <t>od</t>
  </si>
  <si>
    <t>do</t>
  </si>
  <si>
    <t>zadržanost v breme ZZZS</t>
  </si>
  <si>
    <t>šifra razloga zadržanosti</t>
  </si>
  <si>
    <t>II. bruto</t>
  </si>
  <si>
    <t>ur</t>
  </si>
  <si>
    <t>Zap.</t>
  </si>
  <si>
    <t>št.</t>
  </si>
  <si>
    <t>TRANSAKCIJSKI RAČUN:</t>
  </si>
  <si>
    <t>leta</t>
  </si>
  <si>
    <t xml:space="preserve">Šifra </t>
  </si>
  <si>
    <t>I. bruto</t>
  </si>
  <si>
    <t>delodajalca</t>
  </si>
  <si>
    <t>Datum:</t>
  </si>
  <si>
    <t>prispevki od</t>
  </si>
  <si>
    <t>razlike do</t>
  </si>
  <si>
    <t xml:space="preserve">skupaj </t>
  </si>
  <si>
    <t>osebo</t>
  </si>
  <si>
    <t>za zavarovano</t>
  </si>
  <si>
    <t>Naziv</t>
  </si>
  <si>
    <t>Zavod ne prevzema odgovornosti za morebitne napake, ki bodo nastale zaradi neustrezne uporabe tega pripomočka.</t>
  </si>
  <si>
    <t>ZAHTEVEK ZAVODU ZA ZDRAVSTVENO ZAVAROVANJE SLOVENIJE ZA REFUNDACIJO</t>
  </si>
  <si>
    <t>ob obdelavi zahtevkov za refundacijo na podlagi veljavnih predpisov in razpoložljivih podatkov.</t>
  </si>
  <si>
    <t>Priimek in ime delavca :</t>
  </si>
  <si>
    <t>šifra razloga zadržanosti :</t>
  </si>
  <si>
    <t>odstotek osnove glede na razlog :</t>
  </si>
  <si>
    <t>urna osnova za nadom. :</t>
  </si>
  <si>
    <t>bruto nadom.(I. bruto) :</t>
  </si>
  <si>
    <t>prispevki delodajalca :</t>
  </si>
  <si>
    <t>skupaj za zavarovano osebo :</t>
  </si>
  <si>
    <t>II. bruto :</t>
  </si>
  <si>
    <t xml:space="preserve">Delodajalec vpiše podatke v označena (obarvana) polja na posameznih vnosnih listih za posamezne obračune in za zahtevek. </t>
  </si>
  <si>
    <t>Pojasnilo zahtevane vsebine nekaterih polj je zapisano v obliki komentarja (odpre se takrat, ko se z miško pomaknemo na polje).</t>
  </si>
  <si>
    <t>razl.</t>
  </si>
  <si>
    <t>zadr.</t>
  </si>
  <si>
    <t>prispevki delod. ZZ</t>
  </si>
  <si>
    <t>prispevki delod. PIZ</t>
  </si>
  <si>
    <t>prispevki delod. ZAP</t>
  </si>
  <si>
    <t>prispevki delod. SV</t>
  </si>
  <si>
    <t>prispevki poš.pri delu</t>
  </si>
  <si>
    <t>A</t>
  </si>
  <si>
    <t>B</t>
  </si>
  <si>
    <t xml:space="preserve">Vlagatelj zahtevka za refundacijo mora pripraviti ločen obračun: </t>
  </si>
  <si>
    <t>- za vsak koledarski mesec zadržanosti posebej,</t>
  </si>
  <si>
    <t>- za vsako obdobje drugačne preostale delazmožnosti (ločeno za krajši in ločeno za polni delovni čas zadržanosti),</t>
  </si>
  <si>
    <t>A ali B</t>
  </si>
  <si>
    <t>% prisp.</t>
  </si>
  <si>
    <t>za ZAP.</t>
  </si>
  <si>
    <t>delodaj.</t>
  </si>
  <si>
    <t>% prispev. delod. ZAP</t>
  </si>
  <si>
    <t>%oprostitve pris.delod. za PIZ</t>
  </si>
  <si>
    <t>olajšava prispevkov za PIZ</t>
  </si>
  <si>
    <t>polni prispevki delod. PIZ</t>
  </si>
  <si>
    <t>PIZ</t>
  </si>
  <si>
    <t>% opr.</t>
  </si>
  <si>
    <t>prispevki</t>
  </si>
  <si>
    <t>skupaj prisp.od razlike do min.osnove :</t>
  </si>
  <si>
    <t>inval.podjetje oz. invalid nad kvoto</t>
  </si>
  <si>
    <t>dejanska mesečna obveznost</t>
  </si>
  <si>
    <t>Priimek in ime zavarovane osebe</t>
  </si>
  <si>
    <t>invalid nad kvoto</t>
  </si>
  <si>
    <t>minim. osnove</t>
  </si>
  <si>
    <t>SKUPAJ</t>
  </si>
  <si>
    <r>
      <t xml:space="preserve">BRUTO NADOMESTIL PLAČ IN PRISPEVKOV OD RAZLIKE DO MINIMALNE PLAČE - </t>
    </r>
    <r>
      <rPr>
        <b/>
        <u/>
        <sz val="9"/>
        <rFont val="Arial CE"/>
        <charset val="238"/>
      </rPr>
      <t>DEJANSKI OBRAČUN</t>
    </r>
  </si>
  <si>
    <t>prisp. delodaj.</t>
  </si>
  <si>
    <t>oprostitev vseh</t>
  </si>
  <si>
    <t>brez vseh prisp.delodajalca</t>
  </si>
  <si>
    <t>dej.</t>
  </si>
  <si>
    <t xml:space="preserve">Pripomoček je vnaprej pripravljen za vnos največ 8 obračunov nadomestil plač med začasno zadržanostjo od dela v breme </t>
  </si>
  <si>
    <t>obveznega zdravstvenega zavarovanja. Vsak obračun se pripravi na posebnem listu (1.obr….8.obr.).</t>
  </si>
  <si>
    <t>invalidsko podjetje/</t>
  </si>
  <si>
    <t>Zadrž.v breme ZZZS</t>
  </si>
  <si>
    <t xml:space="preserve">prisp. </t>
  </si>
  <si>
    <t>Delodajalec (naziv, naslov)</t>
  </si>
  <si>
    <t>nadomestil plače in prispevkov od razlike do minimalne plače.</t>
  </si>
  <si>
    <t>% osnove po 137. členu ZDR</t>
  </si>
  <si>
    <t>po ZDR</t>
  </si>
  <si>
    <t>Pravna podlaga</t>
  </si>
  <si>
    <t>COVID-19</t>
  </si>
  <si>
    <t>Urna osnova</t>
  </si>
  <si>
    <t>koledar 5x8</t>
  </si>
  <si>
    <t>koledar 5x7+5</t>
  </si>
  <si>
    <t>urna osnova za nadomestilo po ZDR</t>
  </si>
  <si>
    <t>posebni koledar*</t>
  </si>
  <si>
    <t>za mesec**</t>
  </si>
  <si>
    <t xml:space="preserve">Izjavljamo, da smo navedenim delavcem nadomestila izplačali dne: </t>
  </si>
  <si>
    <t>Datum</t>
  </si>
  <si>
    <t>število ur</t>
  </si>
  <si>
    <t>Priimek in ime delavca ali več delavcev</t>
  </si>
  <si>
    <t>*Posebni koledar za delavca ali skupino delavcev se prikaže na naslednjem zavihku.</t>
  </si>
  <si>
    <t xml:space="preserve">Na predzadnjem listu ''zahtevek'' se sproti oblikuje zahtevek Zavodu za zdravstveno zavarovanje Slovenije za refundacijo bruto </t>
  </si>
  <si>
    <t>(če ne gre za koledar 5x8 ali 5x7+5)</t>
  </si>
  <si>
    <t>Na zadnjem zavihku vlagatelj zapiše posebni delovni koledar delavca ali skupine delavcev, če ga ni mogoče označiti na zahtevku</t>
  </si>
  <si>
    <t>skupno število delovnih dni</t>
  </si>
  <si>
    <t>BOLEZEN-3DNI</t>
  </si>
  <si>
    <t>BOLEZEN-3 DNI</t>
  </si>
  <si>
    <t xml:space="preserve">Delavec o vsakokratni kratkotrajni odsotnosti zaradi bolezni pisno ali elektronsko obvesti delodajalca prvi dan odsotnosti. </t>
  </si>
  <si>
    <t>Obvestilo delavca ni priloga  zahtevka za refundacijo. Delavec ne sme opravljati pridobitnega dela ali se gibati izven kraja bivanja.</t>
  </si>
  <si>
    <r>
      <t xml:space="preserve">V primeru uveljavljanja pravice po 20. členu ZZUOOP </t>
    </r>
    <r>
      <rPr>
        <b/>
        <u/>
        <sz val="11"/>
        <color theme="3" tint="0.39997558519241921"/>
        <rFont val="Arial CE"/>
        <charset val="238"/>
      </rPr>
      <t>se eBOL ne izdaja</t>
    </r>
    <r>
      <rPr>
        <b/>
        <sz val="11"/>
        <color theme="3" tint="0.39997558519241921"/>
        <rFont val="Arial CE"/>
        <charset val="238"/>
      </rPr>
      <t xml:space="preserve">. Delavec je lahko odsoten brez eBOL in obveščanja osebnega zdravnika </t>
    </r>
  </si>
  <si>
    <r>
      <rPr>
        <b/>
        <u/>
        <sz val="11"/>
        <color theme="3" tint="0.39997558519241921"/>
        <rFont val="Arial CE"/>
        <charset val="238"/>
      </rPr>
      <t>do 3 zaporedne delovne dni v kosu</t>
    </r>
    <r>
      <rPr>
        <b/>
        <sz val="11"/>
        <color theme="3" tint="0.39997558519241921"/>
        <rFont val="Arial CE"/>
        <charset val="238"/>
      </rPr>
      <t>, in sicer največ enkrat v posameznem koledarskem letu.</t>
    </r>
  </si>
  <si>
    <t>20. člen ZZUOOP</t>
  </si>
  <si>
    <t>MŠPRS</t>
  </si>
  <si>
    <t>** možno vložiti le za mesece oktober, november, december 2020</t>
  </si>
  <si>
    <t>za obdobje zadržanosti od vključno 24.10. do vključno 31.12.2020</t>
  </si>
  <si>
    <t>(če bo ukrep podaljšan, pa tudi za obdobje zadržanosti v 2021 do izteka ukrepa)</t>
  </si>
  <si>
    <t>Zahtevek za refundacijo po 20. členu ZZUOOP</t>
  </si>
  <si>
    <t>davčna številka</t>
  </si>
  <si>
    <t xml:space="preserve">Delodajalcem se prizna povračilo oziroma refundacija izplačanih nadomestil plač delavcem v višini, ki jo izračuna Zavod </t>
  </si>
  <si>
    <t>Zahtevek se v elektronski obliki posreduje preko spletne strani ZZZS (povezava v navodilih).</t>
  </si>
  <si>
    <t>Davčna št. :</t>
  </si>
  <si>
    <t>Davčna</t>
  </si>
  <si>
    <t>številka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</si>
</sst>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S_I_T_-;\-* #,##0.00\ _S_I_T_-;_-* &quot;-&quot;??\ _S_I_T_-;_-@_-"/>
    <numFmt numFmtId="165" formatCode="0.0000"/>
    <numFmt numFmtId="166" formatCode="dd/mm/yy;@"/>
    <numFmt numFmtId="167" formatCode="dd/mm/yyyy;@"/>
    <numFmt numFmtId="168" formatCode="00"/>
    <numFmt numFmtId="169" formatCode="#,##0.0000"/>
  </numFmts>
  <fonts count="4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7"/>
      <name val="Arial CE"/>
      <family val="2"/>
      <charset val="238"/>
    </font>
    <font>
      <i/>
      <sz val="9"/>
      <name val="Arial CE"/>
      <family val="2"/>
      <charset val="238"/>
    </font>
    <font>
      <sz val="8"/>
      <name val="Arial"/>
      <family val="2"/>
      <charset val="238"/>
    </font>
    <font>
      <b/>
      <sz val="10"/>
      <color indexed="16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2"/>
      <color indexed="16"/>
      <name val="Arial CE"/>
      <family val="2"/>
      <charset val="238"/>
    </font>
    <font>
      <sz val="11"/>
      <color indexed="16"/>
      <name val="Arial CE"/>
      <family val="2"/>
      <charset val="238"/>
    </font>
    <font>
      <b/>
      <sz val="11"/>
      <color indexed="16"/>
      <name val="Arial CE"/>
      <family val="2"/>
      <charset val="238"/>
    </font>
    <font>
      <b/>
      <sz val="10"/>
      <color indexed="17"/>
      <name val="Tahoma"/>
      <family val="2"/>
      <charset val="238"/>
    </font>
    <font>
      <b/>
      <sz val="11"/>
      <color indexed="17"/>
      <name val="Arial CE"/>
      <family val="2"/>
      <charset val="238"/>
    </font>
    <font>
      <sz val="10"/>
      <color indexed="17"/>
      <name val="Arial CE"/>
      <family val="2"/>
      <charset val="238"/>
    </font>
    <font>
      <sz val="9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u/>
      <sz val="9"/>
      <name val="Arial CE"/>
      <charset val="238"/>
    </font>
    <font>
      <b/>
      <sz val="8"/>
      <name val="Arial CE"/>
      <charset val="238"/>
    </font>
    <font>
      <sz val="9"/>
      <name val="Arial CE"/>
      <charset val="238"/>
    </font>
    <font>
      <b/>
      <sz val="10"/>
      <color indexed="17"/>
      <name val="Arial CE"/>
      <charset val="238"/>
    </font>
    <font>
      <b/>
      <u/>
      <sz val="12"/>
      <color indexed="17"/>
      <name val="Arial CE"/>
      <family val="2"/>
      <charset val="238"/>
    </font>
    <font>
      <b/>
      <sz val="11"/>
      <color theme="3" tint="0.39997558519241921"/>
      <name val="Arial CE"/>
      <charset val="238"/>
    </font>
    <font>
      <b/>
      <u/>
      <sz val="11"/>
      <color theme="3" tint="0.39997558519241921"/>
      <name val="Arial CE"/>
      <charset val="238"/>
    </font>
    <font>
      <sz val="11"/>
      <color theme="3" tint="0.39997558519241921"/>
      <name val="Arial CE"/>
      <charset val="238"/>
    </font>
    <font>
      <sz val="10"/>
      <color theme="3" tint="0.39997558519241921"/>
      <name val="Arial CE"/>
      <charset val="238"/>
    </font>
    <font>
      <b/>
      <sz val="9"/>
      <color rgb="FFC00000"/>
      <name val="Arial CE"/>
      <charset val="238"/>
    </font>
    <font>
      <sz val="9"/>
      <color rgb="FFC0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0" xfId="0" applyFont="1"/>
    <xf numFmtId="0" fontId="21" fillId="0" borderId="0" xfId="0" applyFont="1"/>
    <xf numFmtId="167" fontId="14" fillId="0" borderId="0" xfId="0" applyNumberFormat="1" applyFont="1" applyAlignment="1">
      <alignment horizontal="left"/>
    </xf>
    <xf numFmtId="0" fontId="14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" fontId="5" fillId="2" borderId="2" xfId="0" applyNumberFormat="1" applyFont="1" applyFill="1" applyBorder="1" applyProtection="1">
      <protection locked="0"/>
    </xf>
    <xf numFmtId="4" fontId="4" fillId="0" borderId="2" xfId="0" applyNumberFormat="1" applyFont="1" applyFill="1" applyBorder="1" applyAlignment="1" applyProtection="1">
      <alignment horizontal="right"/>
      <protection hidden="1"/>
    </xf>
    <xf numFmtId="4" fontId="5" fillId="0" borderId="5" xfId="0" applyNumberFormat="1" applyFont="1" applyFill="1" applyBorder="1" applyAlignment="1" applyProtection="1">
      <alignment horizontal="right"/>
      <protection hidden="1"/>
    </xf>
    <xf numFmtId="4" fontId="5" fillId="0" borderId="2" xfId="0" applyNumberFormat="1" applyFont="1" applyBorder="1" applyAlignment="1" applyProtection="1">
      <alignment horizontal="right"/>
      <protection hidden="1"/>
    </xf>
    <xf numFmtId="4" fontId="6" fillId="0" borderId="6" xfId="1" applyNumberFormat="1" applyFont="1" applyBorder="1" applyAlignment="1" applyProtection="1">
      <alignment horizontal="center"/>
      <protection hidden="1"/>
    </xf>
    <xf numFmtId="4" fontId="6" fillId="0" borderId="4" xfId="1" applyNumberFormat="1" applyFont="1" applyBorder="1" applyAlignment="1" applyProtection="1">
      <alignment horizontal="center"/>
      <protection hidden="1"/>
    </xf>
    <xf numFmtId="4" fontId="6" fillId="0" borderId="4" xfId="0" applyNumberFormat="1" applyFont="1" applyBorder="1" applyAlignment="1" applyProtection="1">
      <alignment horizontal="center"/>
      <protection hidden="1"/>
    </xf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6" fontId="4" fillId="2" borderId="7" xfId="0" applyNumberFormat="1" applyFont="1" applyFill="1" applyBorder="1" applyAlignment="1" applyProtection="1">
      <alignment horizontal="center"/>
      <protection locked="0"/>
    </xf>
    <xf numFmtId="0" fontId="14" fillId="0" borderId="0" xfId="0" quotePrefix="1" applyFont="1"/>
    <xf numFmtId="168" fontId="13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8" fontId="13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1" fontId="5" fillId="0" borderId="0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24" fillId="0" borderId="2" xfId="0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14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 vertical="center" wrapText="1"/>
    </xf>
    <xf numFmtId="2" fontId="5" fillId="0" borderId="0" xfId="0" applyNumberFormat="1" applyFont="1" applyAlignment="1" applyProtection="1">
      <alignment horizontal="left"/>
    </xf>
    <xf numFmtId="165" fontId="4" fillId="0" borderId="0" xfId="0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alignment horizontal="center"/>
    </xf>
    <xf numFmtId="0" fontId="18" fillId="0" borderId="0" xfId="0" applyFont="1" applyProtection="1"/>
    <xf numFmtId="0" fontId="18" fillId="0" borderId="0" xfId="0" applyFont="1" applyAlignment="1" applyProtection="1">
      <alignment horizontal="right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16" fillId="0" borderId="0" xfId="0" applyFont="1" applyAlignment="1" applyProtection="1">
      <alignment horizontal="right"/>
    </xf>
    <xf numFmtId="4" fontId="4" fillId="0" borderId="0" xfId="0" applyNumberFormat="1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7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left"/>
    </xf>
    <xf numFmtId="0" fontId="10" fillId="0" borderId="9" xfId="0" applyFont="1" applyBorder="1" applyProtection="1"/>
    <xf numFmtId="0" fontId="8" fillId="0" borderId="7" xfId="0" applyFont="1" applyBorder="1" applyAlignment="1" applyProtection="1">
      <alignment horizontal="center"/>
    </xf>
    <xf numFmtId="0" fontId="6" fillId="0" borderId="0" xfId="0" applyNumberFormat="1" applyFont="1" applyBorder="1" applyAlignment="1" applyProtection="1">
      <alignment horizontal="center"/>
    </xf>
    <xf numFmtId="40" fontId="6" fillId="0" borderId="0" xfId="1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12" fillId="0" borderId="0" xfId="0" applyFont="1" applyProtection="1"/>
    <xf numFmtId="0" fontId="9" fillId="0" borderId="0" xfId="0" applyFont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4" fillId="5" borderId="2" xfId="2" applyNumberFormat="1" applyFont="1" applyFill="1" applyBorder="1" applyAlignment="1" applyProtection="1">
      <alignment horizontal="center"/>
      <protection locked="0"/>
    </xf>
    <xf numFmtId="0" fontId="4" fillId="5" borderId="2" xfId="0" applyNumberFormat="1" applyFont="1" applyFill="1" applyBorder="1" applyAlignment="1" applyProtection="1">
      <alignment horizontal="center"/>
      <protection locked="0"/>
    </xf>
    <xf numFmtId="2" fontId="4" fillId="6" borderId="2" xfId="0" applyNumberFormat="1" applyFont="1" applyFill="1" applyBorder="1" applyAlignment="1" applyProtection="1">
      <alignment horizontal="right"/>
      <protection hidden="1"/>
    </xf>
    <xf numFmtId="4" fontId="4" fillId="0" borderId="2" xfId="0" applyNumberFormat="1" applyFont="1" applyFill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26" fillId="0" borderId="0" xfId="0" applyFont="1" applyFill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right"/>
    </xf>
    <xf numFmtId="0" fontId="26" fillId="2" borderId="1" xfId="0" applyNumberFormat="1" applyFont="1" applyFill="1" applyBorder="1" applyAlignment="1" applyProtection="1">
      <alignment horizontal="center"/>
      <protection locked="0"/>
    </xf>
    <xf numFmtId="0" fontId="30" fillId="0" borderId="7" xfId="0" applyFont="1" applyBorder="1" applyAlignment="1" applyProtection="1">
      <alignment horizontal="center"/>
    </xf>
    <xf numFmtId="0" fontId="2" fillId="0" borderId="0" xfId="0" applyFont="1" applyProtection="1"/>
    <xf numFmtId="1" fontId="6" fillId="0" borderId="26" xfId="0" applyNumberFormat="1" applyFont="1" applyBorder="1" applyAlignment="1" applyProtection="1">
      <alignment horizontal="right"/>
      <protection hidden="1"/>
    </xf>
    <xf numFmtId="4" fontId="6" fillId="0" borderId="26" xfId="1" applyNumberFormat="1" applyFont="1" applyBorder="1" applyAlignment="1" applyProtection="1">
      <alignment horizontal="center"/>
      <protection hidden="1"/>
    </xf>
    <xf numFmtId="4" fontId="6" fillId="0" borderId="7" xfId="1" applyNumberFormat="1" applyFont="1" applyBorder="1" applyAlignment="1" applyProtection="1">
      <alignment horizontal="center"/>
      <protection hidden="1"/>
    </xf>
    <xf numFmtId="4" fontId="28" fillId="0" borderId="7" xfId="1" applyNumberFormat="1" applyFont="1" applyBorder="1" applyAlignment="1" applyProtection="1">
      <alignment horizontal="center"/>
      <protection hidden="1"/>
    </xf>
    <xf numFmtId="1" fontId="6" fillId="0" borderId="4" xfId="0" applyNumberFormat="1" applyFont="1" applyBorder="1" applyAlignment="1" applyProtection="1">
      <alignment horizontal="right"/>
      <protection hidden="1"/>
    </xf>
    <xf numFmtId="166" fontId="6" fillId="0" borderId="28" xfId="0" applyNumberFormat="1" applyFont="1" applyBorder="1" applyAlignment="1" applyProtection="1">
      <alignment horizontal="center"/>
      <protection hidden="1"/>
    </xf>
    <xf numFmtId="166" fontId="6" fillId="0" borderId="29" xfId="0" applyNumberFormat="1" applyFont="1" applyBorder="1" applyAlignment="1" applyProtection="1">
      <alignment horizontal="center"/>
      <protection hidden="1"/>
    </xf>
    <xf numFmtId="4" fontId="28" fillId="0" borderId="4" xfId="1" applyNumberFormat="1" applyFont="1" applyBorder="1" applyAlignment="1" applyProtection="1">
      <alignment horizontal="center"/>
      <protection hidden="1"/>
    </xf>
    <xf numFmtId="1" fontId="6" fillId="0" borderId="11" xfId="0" applyNumberFormat="1" applyFont="1" applyBorder="1" applyAlignment="1" applyProtection="1">
      <alignment horizontal="right"/>
      <protection hidden="1"/>
    </xf>
    <xf numFmtId="4" fontId="6" fillId="0" borderId="11" xfId="1" applyNumberFormat="1" applyFont="1" applyBorder="1" applyAlignment="1" applyProtection="1">
      <alignment horizontal="center"/>
      <protection hidden="1"/>
    </xf>
    <xf numFmtId="4" fontId="28" fillId="0" borderId="11" xfId="1" applyNumberFormat="1" applyFont="1" applyBorder="1" applyAlignment="1" applyProtection="1">
      <alignment horizontal="center"/>
      <protection hidden="1"/>
    </xf>
    <xf numFmtId="1" fontId="6" fillId="0" borderId="12" xfId="0" applyNumberFormat="1" applyFont="1" applyBorder="1" applyAlignment="1" applyProtection="1">
      <alignment horizontal="right"/>
      <protection hidden="1"/>
    </xf>
    <xf numFmtId="4" fontId="6" fillId="0" borderId="12" xfId="1" applyNumberFormat="1" applyFont="1" applyBorder="1" applyAlignment="1" applyProtection="1">
      <alignment horizontal="center"/>
      <protection hidden="1"/>
    </xf>
    <xf numFmtId="4" fontId="28" fillId="0" borderId="12" xfId="1" applyNumberFormat="1" applyFont="1" applyBorder="1" applyAlignment="1" applyProtection="1">
      <alignment horizontal="center"/>
      <protection hidden="1"/>
    </xf>
    <xf numFmtId="4" fontId="28" fillId="0" borderId="4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Alignment="1" applyProtection="1">
      <alignment horizontal="center"/>
    </xf>
    <xf numFmtId="167" fontId="6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68" fontId="6" fillId="0" borderId="30" xfId="0" applyNumberFormat="1" applyFont="1" applyBorder="1" applyAlignment="1" applyProtection="1">
      <alignment horizontal="center"/>
      <protection hidden="1"/>
    </xf>
    <xf numFmtId="168" fontId="6" fillId="0" borderId="6" xfId="0" applyNumberFormat="1" applyFont="1" applyBorder="1" applyAlignment="1" applyProtection="1">
      <alignment horizontal="center"/>
      <protection hidden="1"/>
    </xf>
    <xf numFmtId="168" fontId="6" fillId="0" borderId="20" xfId="0" applyNumberFormat="1" applyFont="1" applyBorder="1" applyAlignment="1" applyProtection="1">
      <alignment horizontal="center"/>
      <protection hidden="1"/>
    </xf>
    <xf numFmtId="168" fontId="6" fillId="0" borderId="17" xfId="0" applyNumberFormat="1" applyFont="1" applyBorder="1" applyAlignment="1" applyProtection="1">
      <alignment horizontal="center"/>
      <protection hidden="1"/>
    </xf>
    <xf numFmtId="0" fontId="25" fillId="0" borderId="7" xfId="0" applyFont="1" applyBorder="1" applyAlignment="1" applyProtection="1">
      <alignment horizontal="center"/>
    </xf>
    <xf numFmtId="2" fontId="6" fillId="0" borderId="26" xfId="0" applyNumberFormat="1" applyFont="1" applyBorder="1" applyAlignment="1" applyProtection="1">
      <alignment horizontal="center"/>
      <protection hidden="1"/>
    </xf>
    <xf numFmtId="2" fontId="6" fillId="0" borderId="4" xfId="0" applyNumberFormat="1" applyFont="1" applyBorder="1" applyAlignment="1" applyProtection="1">
      <alignment horizontal="center"/>
      <protection hidden="1"/>
    </xf>
    <xf numFmtId="2" fontId="6" fillId="0" borderId="11" xfId="0" applyNumberFormat="1" applyFont="1" applyBorder="1" applyAlignment="1" applyProtection="1">
      <alignment horizontal="center"/>
      <protection hidden="1"/>
    </xf>
    <xf numFmtId="2" fontId="6" fillId="0" borderId="12" xfId="0" applyNumberFormat="1" applyFont="1" applyBorder="1" applyAlignment="1" applyProtection="1">
      <alignment horizontal="center"/>
      <protection hidden="1"/>
    </xf>
    <xf numFmtId="1" fontId="6" fillId="0" borderId="7" xfId="0" applyNumberFormat="1" applyFont="1" applyBorder="1" applyAlignment="1" applyProtection="1">
      <alignment horizontal="right"/>
      <protection hidden="1"/>
    </xf>
    <xf numFmtId="166" fontId="6" fillId="0" borderId="13" xfId="0" applyNumberFormat="1" applyFont="1" applyBorder="1" applyAlignment="1" applyProtection="1">
      <alignment horizontal="center"/>
      <protection hidden="1"/>
    </xf>
    <xf numFmtId="166" fontId="6" fillId="0" borderId="24" xfId="0" applyNumberFormat="1" applyFont="1" applyBorder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left"/>
    </xf>
    <xf numFmtId="166" fontId="6" fillId="0" borderId="26" xfId="0" applyNumberFormat="1" applyFont="1" applyBorder="1" applyAlignment="1" applyProtection="1">
      <alignment horizontal="center"/>
      <protection hidden="1"/>
    </xf>
    <xf numFmtId="166" fontId="6" fillId="0" borderId="4" xfId="0" applyNumberFormat="1" applyFont="1" applyBorder="1" applyAlignment="1" applyProtection="1">
      <alignment horizontal="center"/>
      <protection hidden="1"/>
    </xf>
    <xf numFmtId="166" fontId="6" fillId="0" borderId="7" xfId="0" applyNumberFormat="1" applyFont="1" applyBorder="1" applyAlignment="1" applyProtection="1">
      <alignment horizontal="center"/>
      <protection hidden="1"/>
    </xf>
    <xf numFmtId="166" fontId="6" fillId="0" borderId="11" xfId="0" applyNumberFormat="1" applyFont="1" applyBorder="1" applyAlignment="1" applyProtection="1">
      <alignment horizontal="center"/>
      <protection hidden="1"/>
    </xf>
    <xf numFmtId="166" fontId="6" fillId="0" borderId="12" xfId="0" applyNumberFormat="1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</xf>
    <xf numFmtId="4" fontId="5" fillId="2" borderId="2" xfId="0" quotePrefix="1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22" xfId="0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5" fillId="0" borderId="22" xfId="0" applyFont="1" applyBorder="1" applyAlignment="1" applyProtection="1">
      <alignment horizontal="center"/>
      <protection hidden="1"/>
    </xf>
    <xf numFmtId="0" fontId="30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12" xfId="0" applyFont="1" applyBorder="1" applyProtection="1"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30" fillId="0" borderId="12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0" xfId="0" applyNumberFormat="1" applyFont="1" applyBorder="1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168" fontId="6" fillId="0" borderId="12" xfId="0" applyNumberFormat="1" applyFont="1" applyBorder="1" applyAlignment="1" applyProtection="1">
      <alignment horizontal="center"/>
      <protection hidden="1"/>
    </xf>
    <xf numFmtId="167" fontId="6" fillId="0" borderId="0" xfId="0" applyNumberFormat="1" applyFont="1" applyFill="1" applyBorder="1" applyAlignment="1" applyProtection="1">
      <alignment horizontal="center"/>
      <protection hidden="1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hidden="1"/>
    </xf>
    <xf numFmtId="0" fontId="4" fillId="6" borderId="8" xfId="0" applyFont="1" applyFill="1" applyBorder="1" applyAlignment="1" applyProtection="1">
      <alignment horizontal="center"/>
    </xf>
    <xf numFmtId="4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6" borderId="0" xfId="0" applyFont="1" applyFill="1" applyBorder="1" applyProtection="1"/>
    <xf numFmtId="0" fontId="4" fillId="6" borderId="0" xfId="0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right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>
      <alignment horizontal="left"/>
    </xf>
    <xf numFmtId="4" fontId="4" fillId="6" borderId="0" xfId="0" applyNumberFormat="1" applyFont="1" applyFill="1" applyBorder="1" applyAlignment="1" applyProtection="1">
      <alignment horizontal="right"/>
      <protection hidden="1"/>
    </xf>
    <xf numFmtId="4" fontId="5" fillId="0" borderId="3" xfId="0" applyNumberFormat="1" applyFont="1" applyFill="1" applyBorder="1" applyAlignment="1" applyProtection="1">
      <alignment horizontal="right"/>
      <protection hidden="1"/>
    </xf>
    <xf numFmtId="4" fontId="4" fillId="0" borderId="1" xfId="0" applyNumberFormat="1" applyFont="1" applyFill="1" applyBorder="1" applyAlignment="1" applyProtection="1">
      <alignment horizontal="right"/>
      <protection hidden="1"/>
    </xf>
    <xf numFmtId="169" fontId="4" fillId="2" borderId="2" xfId="0" applyNumberFormat="1" applyFont="1" applyFill="1" applyBorder="1" applyAlignment="1" applyProtection="1">
      <alignment horizontal="center"/>
      <protection locked="0"/>
    </xf>
    <xf numFmtId="165" fontId="6" fillId="0" borderId="26" xfId="0" applyNumberFormat="1" applyFont="1" applyBorder="1" applyAlignment="1" applyProtection="1">
      <alignment horizontal="center"/>
      <protection hidden="1"/>
    </xf>
    <xf numFmtId="165" fontId="6" fillId="0" borderId="4" xfId="0" applyNumberFormat="1" applyFont="1" applyBorder="1" applyAlignment="1" applyProtection="1">
      <alignment horizontal="center"/>
      <protection hidden="1"/>
    </xf>
    <xf numFmtId="165" fontId="6" fillId="0" borderId="11" xfId="0" applyNumberFormat="1" applyFont="1" applyBorder="1" applyAlignment="1" applyProtection="1">
      <alignment horizontal="center"/>
      <protection hidden="1"/>
    </xf>
    <xf numFmtId="165" fontId="6" fillId="0" borderId="12" xfId="0" applyNumberFormat="1" applyFont="1" applyBorder="1" applyAlignment="1" applyProtection="1">
      <alignment horizontal="center"/>
      <protection hidden="1"/>
    </xf>
    <xf numFmtId="4" fontId="6" fillId="0" borderId="25" xfId="1" applyNumberFormat="1" applyFont="1" applyBorder="1" applyAlignment="1" applyProtection="1">
      <alignment horizontal="center"/>
      <protection hidden="1"/>
    </xf>
    <xf numFmtId="4" fontId="6" fillId="0" borderId="30" xfId="1" applyNumberFormat="1" applyFont="1" applyBorder="1" applyAlignment="1" applyProtection="1">
      <alignment horizontal="center"/>
      <protection hidden="1"/>
    </xf>
    <xf numFmtId="4" fontId="1" fillId="0" borderId="0" xfId="0" applyNumberFormat="1" applyFont="1" applyFill="1" applyBorder="1" applyAlignment="1" applyProtection="1">
      <alignment horizontal="right"/>
    </xf>
    <xf numFmtId="4" fontId="5" fillId="2" borderId="1" xfId="0" quotePrefix="1" applyNumberFormat="1" applyFont="1" applyFill="1" applyBorder="1" applyAlignment="1" applyProtection="1">
      <alignment horizontal="center"/>
      <protection locked="0"/>
    </xf>
    <xf numFmtId="0" fontId="31" fillId="0" borderId="0" xfId="0" applyFont="1" applyAlignment="1" applyProtection="1">
      <protection hidden="1"/>
    </xf>
    <xf numFmtId="0" fontId="31" fillId="0" borderId="0" xfId="0" applyFont="1" applyAlignment="1" applyProtection="1"/>
    <xf numFmtId="0" fontId="6" fillId="6" borderId="0" xfId="0" applyFont="1" applyFill="1" applyBorder="1" applyAlignment="1" applyProtection="1">
      <alignment horizontal="left"/>
    </xf>
    <xf numFmtId="0" fontId="6" fillId="6" borderId="0" xfId="0" applyFont="1" applyFill="1" applyAlignment="1" applyProtection="1">
      <alignment horizontal="center"/>
    </xf>
    <xf numFmtId="0" fontId="31" fillId="0" borderId="0" xfId="0" applyFont="1" applyAlignment="1" applyProtection="1">
      <alignment horizontal="left"/>
    </xf>
    <xf numFmtId="0" fontId="6" fillId="6" borderId="0" xfId="0" applyFont="1" applyFill="1" applyBorder="1" applyProtection="1"/>
    <xf numFmtId="0" fontId="5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1" fillId="0" borderId="0" xfId="0" applyFont="1" applyBorder="1" applyAlignment="1" applyProtection="1"/>
    <xf numFmtId="0" fontId="31" fillId="0" borderId="0" xfId="0" applyFont="1" applyAlignment="1">
      <alignment horizontal="left"/>
    </xf>
    <xf numFmtId="0" fontId="26" fillId="0" borderId="0" xfId="0" applyFont="1"/>
    <xf numFmtId="0" fontId="32" fillId="0" borderId="0" xfId="0" applyFont="1"/>
    <xf numFmtId="0" fontId="33" fillId="0" borderId="0" xfId="0" applyFont="1"/>
    <xf numFmtId="165" fontId="4" fillId="6" borderId="0" xfId="0" applyNumberFormat="1" applyFont="1" applyFill="1" applyBorder="1" applyAlignment="1" applyProtection="1">
      <alignment horizontal="center"/>
    </xf>
    <xf numFmtId="4" fontId="4" fillId="6" borderId="0" xfId="0" applyNumberFormat="1" applyFont="1" applyFill="1" applyBorder="1" applyAlignment="1" applyProtection="1">
      <alignment horizontal="center"/>
    </xf>
    <xf numFmtId="166" fontId="4" fillId="6" borderId="0" xfId="0" applyNumberFormat="1" applyFont="1" applyFill="1" applyBorder="1" applyAlignment="1" applyProtection="1">
      <alignment horizontal="center"/>
    </xf>
    <xf numFmtId="0" fontId="34" fillId="0" borderId="0" xfId="0" applyFont="1" applyAlignment="1" applyProtection="1">
      <alignment horizontal="left"/>
    </xf>
    <xf numFmtId="0" fontId="36" fillId="0" borderId="0" xfId="0" applyFont="1" applyFill="1" applyAlignment="1" applyProtection="1">
      <alignment horizontal="center"/>
    </xf>
    <xf numFmtId="0" fontId="36" fillId="0" borderId="0" xfId="0" applyFont="1" applyFill="1" applyProtection="1"/>
    <xf numFmtId="0" fontId="36" fillId="0" borderId="0" xfId="0" applyFont="1" applyProtection="1"/>
    <xf numFmtId="0" fontId="34" fillId="0" borderId="0" xfId="0" applyFont="1" applyFill="1" applyProtection="1"/>
    <xf numFmtId="0" fontId="36" fillId="6" borderId="0" xfId="0" applyFont="1" applyFill="1" applyBorder="1" applyAlignment="1" applyProtection="1">
      <alignment horizontal="center"/>
    </xf>
    <xf numFmtId="0" fontId="34" fillId="6" borderId="0" xfId="0" applyFont="1" applyFill="1" applyBorder="1" applyAlignment="1" applyProtection="1"/>
    <xf numFmtId="0" fontId="36" fillId="0" borderId="0" xfId="0" applyFont="1" applyAlignment="1" applyProtection="1">
      <alignment horizontal="center"/>
    </xf>
    <xf numFmtId="0" fontId="34" fillId="6" borderId="0" xfId="0" applyFont="1" applyFill="1" applyBorder="1" applyAlignment="1" applyProtection="1">
      <alignment horizontal="left"/>
    </xf>
    <xf numFmtId="0" fontId="36" fillId="6" borderId="0" xfId="0" applyFont="1" applyFill="1" applyBorder="1" applyProtection="1"/>
    <xf numFmtId="0" fontId="34" fillId="0" borderId="0" xfId="0" applyFont="1" applyProtection="1"/>
    <xf numFmtId="0" fontId="36" fillId="6" borderId="0" xfId="0" applyFont="1" applyFill="1" applyBorder="1" applyAlignment="1" applyProtection="1">
      <alignment horizontal="center" vertical="center"/>
    </xf>
    <xf numFmtId="0" fontId="35" fillId="0" borderId="0" xfId="0" applyFont="1" applyFill="1" applyAlignment="1" applyProtection="1">
      <alignment horizontal="left"/>
    </xf>
    <xf numFmtId="0" fontId="37" fillId="6" borderId="0" xfId="0" applyFont="1" applyFill="1" applyBorder="1" applyAlignment="1" applyProtection="1">
      <alignment horizontal="center" vertical="center"/>
    </xf>
    <xf numFmtId="0" fontId="34" fillId="6" borderId="0" xfId="0" applyFont="1" applyFill="1" applyBorder="1" applyAlignment="1" applyProtection="1">
      <alignment horizontal="right"/>
    </xf>
    <xf numFmtId="0" fontId="28" fillId="6" borderId="0" xfId="0" applyFont="1" applyFill="1" applyAlignment="1" applyProtection="1"/>
    <xf numFmtId="0" fontId="28" fillId="5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</xf>
    <xf numFmtId="4" fontId="31" fillId="6" borderId="0" xfId="0" applyNumberFormat="1" applyFont="1" applyFill="1" applyBorder="1" applyAlignment="1" applyProtection="1">
      <alignment horizontal="left"/>
    </xf>
    <xf numFmtId="0" fontId="31" fillId="6" borderId="0" xfId="0" applyFont="1" applyFill="1" applyBorder="1" applyAlignment="1" applyProtection="1"/>
    <xf numFmtId="0" fontId="31" fillId="0" borderId="0" xfId="0" applyFont="1" applyProtection="1"/>
    <xf numFmtId="0" fontId="5" fillId="0" borderId="0" xfId="0" applyFont="1" applyAlignment="1" applyProtection="1">
      <alignment horizontal="right"/>
    </xf>
    <xf numFmtId="168" fontId="24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 vertical="center"/>
      <protection hidden="1"/>
    </xf>
    <xf numFmtId="0" fontId="0" fillId="4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2" fontId="3" fillId="0" borderId="0" xfId="0" quotePrefix="1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4" fontId="4" fillId="0" borderId="8" xfId="0" applyNumberFormat="1" applyFont="1" applyFill="1" applyBorder="1" applyAlignment="1" applyProtection="1">
      <alignment vertical="center" wrapText="1"/>
      <protection hidden="1"/>
    </xf>
    <xf numFmtId="4" fontId="4" fillId="0" borderId="16" xfId="0" applyNumberFormat="1" applyFont="1" applyFill="1" applyBorder="1" applyAlignment="1" applyProtection="1">
      <alignment vertical="center" wrapText="1"/>
      <protection hidden="1"/>
    </xf>
    <xf numFmtId="49" fontId="5" fillId="2" borderId="8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5" fillId="0" borderId="19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2" fontId="4" fillId="2" borderId="19" xfId="0" applyNumberFormat="1" applyFont="1" applyFill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4" fillId="0" borderId="22" xfId="0" applyFont="1" applyBorder="1" applyAlignment="1" applyProtection="1">
      <alignment horizontal="right"/>
    </xf>
    <xf numFmtId="0" fontId="24" fillId="0" borderId="23" xfId="0" applyFont="1" applyBorder="1" applyAlignment="1" applyProtection="1">
      <alignment horizontal="right"/>
    </xf>
    <xf numFmtId="0" fontId="24" fillId="0" borderId="0" xfId="0" quotePrefix="1" applyFont="1" applyFill="1" applyBorder="1" applyAlignment="1" applyProtection="1">
      <alignment horizontal="right"/>
    </xf>
    <xf numFmtId="0" fontId="26" fillId="0" borderId="0" xfId="0" applyFont="1" applyBorder="1" applyAlignment="1">
      <alignment horizontal="right"/>
    </xf>
    <xf numFmtId="0" fontId="26" fillId="0" borderId="0" xfId="0" applyFont="1" applyAlignment="1" applyProtection="1">
      <alignment horizontal="center"/>
    </xf>
    <xf numFmtId="0" fontId="26" fillId="0" borderId="0" xfId="0" applyFont="1" applyAlignment="1"/>
    <xf numFmtId="0" fontId="0" fillId="0" borderId="16" xfId="0" applyFill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6" borderId="0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right"/>
    </xf>
    <xf numFmtId="0" fontId="0" fillId="0" borderId="23" xfId="0" applyBorder="1" applyAlignment="1">
      <alignment horizontal="right"/>
    </xf>
    <xf numFmtId="4" fontId="31" fillId="6" borderId="0" xfId="0" applyNumberFormat="1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49" fontId="22" fillId="6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31" fillId="0" borderId="0" xfId="0" applyFont="1" applyAlignment="1" applyProtection="1">
      <alignment horizontal="left"/>
      <protection hidden="1"/>
    </xf>
    <xf numFmtId="0" fontId="0" fillId="0" borderId="0" xfId="0" applyAlignment="1"/>
    <xf numFmtId="14" fontId="6" fillId="2" borderId="19" xfId="0" applyNumberFormat="1" applyFont="1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1" fillId="6" borderId="0" xfId="0" applyFont="1" applyFill="1" applyBorder="1" applyAlignment="1" applyProtection="1">
      <alignment wrapText="1"/>
    </xf>
    <xf numFmtId="0" fontId="31" fillId="0" borderId="0" xfId="0" applyFont="1" applyAlignment="1">
      <alignment wrapText="1"/>
    </xf>
    <xf numFmtId="0" fontId="25" fillId="0" borderId="7" xfId="0" applyFont="1" applyBorder="1" applyAlignment="1" applyProtection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49" fontId="4" fillId="2" borderId="19" xfId="0" applyNumberFormat="1" applyFont="1" applyFill="1" applyBorder="1" applyAlignment="1" applyProtection="1">
      <alignment horizontal="center"/>
      <protection locked="0"/>
    </xf>
    <xf numFmtId="49" fontId="4" fillId="0" borderId="21" xfId="0" applyNumberFormat="1" applyFont="1" applyBorder="1" applyAlignment="1" applyProtection="1">
      <alignment horizontal="center"/>
      <protection locked="0"/>
    </xf>
    <xf numFmtId="49" fontId="4" fillId="0" borderId="9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left"/>
    </xf>
    <xf numFmtId="0" fontId="0" fillId="0" borderId="0" xfId="0" applyFont="1" applyAlignment="1" applyProtection="1"/>
    <xf numFmtId="0" fontId="28" fillId="7" borderId="1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38" fillId="7" borderId="20" xfId="0" applyFont="1" applyFill="1" applyBorder="1" applyAlignment="1" applyProtection="1">
      <alignment horizontal="center"/>
    </xf>
    <xf numFmtId="0" fontId="39" fillId="0" borderId="7" xfId="0" applyFont="1" applyBorder="1" applyAlignment="1">
      <alignment horizontal="center"/>
    </xf>
    <xf numFmtId="0" fontId="28" fillId="6" borderId="0" xfId="0" applyFont="1" applyFill="1" applyAlignment="1" applyProtection="1"/>
    <xf numFmtId="0" fontId="26" fillId="6" borderId="0" xfId="0" applyFont="1" applyFill="1" applyAlignment="1"/>
    <xf numFmtId="166" fontId="6" fillId="0" borderId="10" xfId="0" applyNumberFormat="1" applyFont="1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center"/>
      <protection hidden="1"/>
    </xf>
    <xf numFmtId="166" fontId="6" fillId="0" borderId="22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6" fontId="6" fillId="0" borderId="32" xfId="0" applyNumberFormat="1" applyFont="1" applyBorder="1" applyAlignment="1" applyProtection="1">
      <alignment horizontal="center"/>
      <protection hidden="1"/>
    </xf>
    <xf numFmtId="0" fontId="6" fillId="5" borderId="19" xfId="0" applyFont="1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31" fillId="6" borderId="0" xfId="0" applyFont="1" applyFill="1" applyBorder="1" applyAlignment="1" applyProtection="1">
      <alignment horizontal="center"/>
    </xf>
    <xf numFmtId="0" fontId="31" fillId="0" borderId="22" xfId="0" applyFont="1" applyBorder="1" applyAlignment="1" applyProtection="1">
      <alignment horizontal="center"/>
    </xf>
    <xf numFmtId="0" fontId="28" fillId="2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6" fillId="2" borderId="0" xfId="0" applyFont="1" applyFill="1" applyAlignment="1" applyProtection="1">
      <alignment horizontal="left" vertical="top" wrapText="1"/>
      <protection locked="0"/>
    </xf>
    <xf numFmtId="0" fontId="25" fillId="0" borderId="27" xfId="0" applyFont="1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14" fontId="6" fillId="6" borderId="0" xfId="0" applyNumberFormat="1" applyFont="1" applyFill="1" applyBorder="1" applyAlignment="1" applyProtection="1"/>
    <xf numFmtId="0" fontId="0" fillId="6" borderId="0" xfId="0" applyFill="1" applyBorder="1" applyAlignment="1" applyProtection="1"/>
    <xf numFmtId="0" fontId="2" fillId="0" borderId="19" xfId="0" applyFont="1" applyBorder="1" applyAlignment="1" applyProtection="1">
      <alignment horizontal="center"/>
    </xf>
    <xf numFmtId="0" fontId="0" fillId="0" borderId="21" xfId="0" applyBorder="1" applyAlignment="1">
      <alignment horizontal="center"/>
    </xf>
    <xf numFmtId="166" fontId="6" fillId="0" borderId="25" xfId="0" applyNumberFormat="1" applyFont="1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28" fillId="6" borderId="0" xfId="0" applyFont="1" applyFill="1" applyBorder="1" applyAlignment="1" applyProtection="1"/>
    <xf numFmtId="0" fontId="0" fillId="6" borderId="0" xfId="0" applyFill="1" applyBorder="1" applyAlignment="1"/>
    <xf numFmtId="0" fontId="0" fillId="0" borderId="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6" xfId="0" applyBorder="1" applyAlignment="1">
      <alignment wrapText="1"/>
    </xf>
  </cellXfs>
  <cellStyles count="3">
    <cellStyle name="Navadno" xfId="0" builtinId="0"/>
    <cellStyle name="Odstotek" xfId="2" builtinId="5"/>
    <cellStyle name="Vejica" xfId="1" builtinId="3"/>
  </cellStyles>
  <dxfs count="0"/>
  <tableStyles count="0" defaultTableStyle="TableStyleMedium2" defaultPivotStyle="PivotStyleLight16"/>
  <colors>
    <mruColors>
      <color rgb="FFFFFF99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1691640</xdr:colOff>
      <xdr:row>0</xdr:row>
      <xdr:rowOff>0</xdr:rowOff>
    </xdr:from>
    <xdr:to>
      <xdr:col>1</xdr:col>
      <xdr:colOff>1837884</xdr:colOff>
      <xdr:row>4</xdr:row>
      <xdr:rowOff>116110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CC196C9-EB37-4D8D-A08A-7214C8F8F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1640" y="0"/>
          <a:ext cx="3598104" cy="786670"/>
        </a:xfrm>
        <a:prstGeom prst="rect">
          <a:avLst/>
        </a:prstGeom>
      </xdr:spPr>
    </xdr:pic>
    <xdr:clientData/>
  </xdr:twoCellAnchor>
  <xdr:twoCellAnchor editAs="oneCell">
    <xdr:from>
      <xdr:col>0</xdr:col>
      <xdr:colOff>1691640</xdr:colOff>
      <xdr:row>0</xdr:row>
      <xdr:rowOff>0</xdr:rowOff>
    </xdr:from>
    <xdr:to>
      <xdr:col>1</xdr:col>
      <xdr:colOff>1837884</xdr:colOff>
      <xdr:row>4</xdr:row>
      <xdr:rowOff>116110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434C022-2DDE-442C-943C-0164A90D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1640" y="0"/>
          <a:ext cx="3598104" cy="786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35"/>
  </sheetPr>
  <dimension ref="A5:E79"/>
  <sheetViews>
    <sheetView showGridLines="0" tabSelected="1" workbookViewId="0"/>
  </sheetViews>
  <sheetFormatPr defaultColWidth="9.140625" defaultRowHeight="12.75" x14ac:dyDescent="0.2"/>
  <cols>
    <col min="1" max="1" width="50.28515625" style="6" customWidth="1"/>
    <col min="2" max="2" width="75.5703125" style="6" customWidth="1"/>
    <col min="3" max="16384" width="9.140625" style="6"/>
  </cols>
  <sheetData>
    <row r="5" spans="1:2" ht="15.75" x14ac:dyDescent="0.25">
      <c r="A5" s="208"/>
    </row>
    <row r="6" spans="1:2" ht="15.75" x14ac:dyDescent="0.25">
      <c r="A6" s="208" t="s">
        <v>106</v>
      </c>
    </row>
    <row r="8" spans="1:2" x14ac:dyDescent="0.2">
      <c r="A8" s="5" t="s">
        <v>69</v>
      </c>
      <c r="B8" s="5"/>
    </row>
    <row r="9" spans="1:2" x14ac:dyDescent="0.2">
      <c r="A9" s="5" t="s">
        <v>70</v>
      </c>
      <c r="B9" s="5"/>
    </row>
    <row r="10" spans="1:2" x14ac:dyDescent="0.2">
      <c r="A10" s="5"/>
      <c r="B10" s="5"/>
    </row>
    <row r="11" spans="1:2" x14ac:dyDescent="0.2">
      <c r="A11" s="5" t="s">
        <v>43</v>
      </c>
      <c r="B11" s="5"/>
    </row>
    <row r="12" spans="1:2" x14ac:dyDescent="0.2">
      <c r="A12" s="22" t="s">
        <v>44</v>
      </c>
      <c r="B12" s="5"/>
    </row>
    <row r="13" spans="1:2" x14ac:dyDescent="0.2">
      <c r="A13" s="22" t="s">
        <v>45</v>
      </c>
      <c r="B13" s="5"/>
    </row>
    <row r="14" spans="1:2" ht="13.5" customHeight="1" x14ac:dyDescent="0.2">
      <c r="A14" s="22"/>
      <c r="B14" s="5"/>
    </row>
    <row r="15" spans="1:2" ht="13.5" customHeight="1" x14ac:dyDescent="0.2">
      <c r="A15" s="22" t="s">
        <v>93</v>
      </c>
      <c r="B15" s="5"/>
    </row>
    <row r="16" spans="1:2" ht="13.5" customHeight="1" x14ac:dyDescent="0.2">
      <c r="A16" s="207" t="s">
        <v>92</v>
      </c>
      <c r="B16" s="5"/>
    </row>
    <row r="17" spans="1:2" x14ac:dyDescent="0.2">
      <c r="A17" s="5" t="s">
        <v>91</v>
      </c>
      <c r="B17" s="5"/>
    </row>
    <row r="18" spans="1:2" x14ac:dyDescent="0.2">
      <c r="A18" s="5" t="s">
        <v>75</v>
      </c>
      <c r="B18" s="5"/>
    </row>
    <row r="19" spans="1:2" x14ac:dyDescent="0.2">
      <c r="A19" s="5"/>
      <c r="B19" s="5"/>
    </row>
    <row r="20" spans="1:2" x14ac:dyDescent="0.2">
      <c r="A20" s="5" t="s">
        <v>32</v>
      </c>
      <c r="B20" s="5"/>
    </row>
    <row r="21" spans="1:2" x14ac:dyDescent="0.2">
      <c r="A21" s="5" t="s">
        <v>33</v>
      </c>
      <c r="B21" s="5"/>
    </row>
    <row r="22" spans="1:2" x14ac:dyDescent="0.2">
      <c r="A22" s="5"/>
      <c r="B22" s="5"/>
    </row>
    <row r="23" spans="1:2" x14ac:dyDescent="0.2">
      <c r="A23" s="5" t="s">
        <v>21</v>
      </c>
      <c r="B23" s="5"/>
    </row>
    <row r="24" spans="1:2" x14ac:dyDescent="0.2">
      <c r="A24" s="5" t="s">
        <v>108</v>
      </c>
      <c r="B24" s="5"/>
    </row>
    <row r="25" spans="1:2" x14ac:dyDescent="0.2">
      <c r="A25" s="5" t="s">
        <v>23</v>
      </c>
      <c r="B25" s="5"/>
    </row>
    <row r="26" spans="1:2" x14ac:dyDescent="0.2">
      <c r="A26" s="5"/>
      <c r="B26" s="5"/>
    </row>
    <row r="27" spans="1:2" x14ac:dyDescent="0.2">
      <c r="A27" s="5" t="s">
        <v>109</v>
      </c>
      <c r="B27" s="5"/>
    </row>
    <row r="28" spans="1:2" x14ac:dyDescent="0.2">
      <c r="A28" s="5"/>
      <c r="B28" s="5"/>
    </row>
    <row r="29" spans="1:2" x14ac:dyDescent="0.2">
      <c r="A29" s="7">
        <v>44130</v>
      </c>
      <c r="B29" s="8"/>
    </row>
    <row r="33" spans="1:5" x14ac:dyDescent="0.2">
      <c r="E33" s="9"/>
    </row>
    <row r="39" spans="1:5" s="10" customFormat="1" x14ac:dyDescent="0.2"/>
    <row r="41" spans="1:5" ht="15" x14ac:dyDescent="0.25">
      <c r="A41" s="11"/>
    </row>
    <row r="51" ht="13.5" customHeight="1" x14ac:dyDescent="0.2"/>
    <row r="62" ht="38.25" customHeight="1" x14ac:dyDescent="0.2"/>
    <row r="79" ht="36" customHeight="1" x14ac:dyDescent="0.2"/>
  </sheetData>
  <sheetProtection algorithmName="SHA-512" hashValue="zssEMEDlBodXUQcb7Ejbyo60GuUL9T+ezMZWv21AiFw3amqeHm/VQovOEaJVGJwonpjGAxODl+LO7KEs9P9l9g==" saltValue="CNDt85FaovtXnw3ALDJ1Vg==" spinCount="100000" sheet="1" selectLockedCells="1"/>
  <phoneticPr fontId="2" type="noConversion"/>
  <pageMargins left="0.25" right="0.25" top="0.75" bottom="0.75" header="0.3" footer="0.3"/>
  <pageSetup paperSize="9" orientation="landscape" horizontalDpi="120" verticalDpi="144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A1:H31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37" customWidth="1"/>
    <col min="2" max="2" width="19.140625" style="37" customWidth="1"/>
    <col min="3" max="3" width="20.7109375" style="48" customWidth="1"/>
    <col min="4" max="4" width="26.140625" style="48" customWidth="1"/>
    <col min="5" max="5" width="9.5703125" style="48" customWidth="1"/>
    <col min="6" max="6" width="24.5703125" style="48" customWidth="1"/>
    <col min="7" max="7" width="9.85546875" style="37" customWidth="1"/>
    <col min="8" max="8" width="22.5703125" style="37" customWidth="1"/>
    <col min="9" max="16384" width="9.140625" style="37"/>
  </cols>
  <sheetData>
    <row r="1" spans="1:8" ht="15.75" thickBot="1" x14ac:dyDescent="0.3">
      <c r="A1" s="35"/>
      <c r="B1" s="233" t="s">
        <v>110</v>
      </c>
      <c r="C1" s="172"/>
      <c r="D1" s="229" t="s">
        <v>24</v>
      </c>
      <c r="E1" s="244"/>
      <c r="F1" s="245"/>
      <c r="G1" s="246"/>
    </row>
    <row r="2" spans="1:8" s="43" customFormat="1" ht="15" x14ac:dyDescent="0.25">
      <c r="A2" s="38"/>
      <c r="B2" s="39"/>
      <c r="C2" s="40"/>
      <c r="D2" s="39"/>
      <c r="E2" s="41"/>
      <c r="F2" s="42"/>
      <c r="G2" s="42"/>
    </row>
    <row r="3" spans="1:8" ht="15" x14ac:dyDescent="0.25">
      <c r="A3" s="43"/>
      <c r="B3" s="212" t="s">
        <v>99</v>
      </c>
      <c r="C3" s="213"/>
      <c r="D3" s="213"/>
      <c r="E3" s="213"/>
      <c r="F3" s="213"/>
      <c r="G3" s="214"/>
      <c r="H3" s="215"/>
    </row>
    <row r="4" spans="1:8" ht="15" x14ac:dyDescent="0.25">
      <c r="A4" s="45"/>
      <c r="B4" s="216" t="s">
        <v>100</v>
      </c>
      <c r="C4" s="217"/>
      <c r="D4" s="218"/>
      <c r="E4" s="219"/>
      <c r="F4" s="220"/>
      <c r="G4" s="221"/>
      <c r="H4" s="215"/>
    </row>
    <row r="5" spans="1:8" ht="15" x14ac:dyDescent="0.25">
      <c r="A5" s="45"/>
      <c r="B5" s="222" t="s">
        <v>97</v>
      </c>
      <c r="C5" s="223"/>
      <c r="D5" s="218"/>
      <c r="E5" s="217"/>
      <c r="F5" s="220"/>
      <c r="G5" s="221"/>
      <c r="H5" s="215"/>
    </row>
    <row r="6" spans="1:8" s="43" customFormat="1" ht="15.75" thickBot="1" x14ac:dyDescent="0.3">
      <c r="A6" s="46"/>
      <c r="B6" s="224" t="s">
        <v>98</v>
      </c>
      <c r="C6" s="225"/>
      <c r="D6" s="226"/>
      <c r="E6" s="217"/>
      <c r="F6" s="226"/>
      <c r="G6" s="217"/>
      <c r="H6" s="214"/>
    </row>
    <row r="7" spans="1:8" ht="15.75" thickBot="1" x14ac:dyDescent="0.3">
      <c r="A7" s="47"/>
      <c r="B7" s="47"/>
      <c r="F7" s="259" t="s">
        <v>58</v>
      </c>
      <c r="G7" s="260"/>
      <c r="H7" s="146"/>
    </row>
    <row r="8" spans="1:8" ht="15.75" thickBot="1" x14ac:dyDescent="0.3">
      <c r="B8" s="249" t="s">
        <v>3</v>
      </c>
      <c r="C8" s="250"/>
      <c r="D8" s="49"/>
      <c r="F8" s="259" t="s">
        <v>67</v>
      </c>
      <c r="G8" s="260"/>
      <c r="H8" s="146"/>
    </row>
    <row r="9" spans="1:8" s="50" customFormat="1" ht="31.5" customHeight="1" thickBot="1" x14ac:dyDescent="0.3">
      <c r="B9" s="51" t="s">
        <v>1</v>
      </c>
      <c r="C9" s="51" t="s">
        <v>2</v>
      </c>
      <c r="D9" s="247" t="s">
        <v>0</v>
      </c>
      <c r="E9" s="248"/>
      <c r="F9" s="257" t="s">
        <v>50</v>
      </c>
      <c r="G9" s="258"/>
      <c r="H9" s="88">
        <v>0.06</v>
      </c>
    </row>
    <row r="10" spans="1:8" s="52" customFormat="1" ht="27" customHeight="1" thickBot="1" x14ac:dyDescent="0.3">
      <c r="B10" s="21"/>
      <c r="C10" s="21"/>
      <c r="D10" s="251"/>
      <c r="E10" s="252"/>
      <c r="F10" s="255" t="s">
        <v>51</v>
      </c>
      <c r="G10" s="256"/>
      <c r="H10" s="89"/>
    </row>
    <row r="11" spans="1:8" ht="15.75" thickBot="1" x14ac:dyDescent="0.3">
      <c r="B11" s="53" t="s">
        <v>78</v>
      </c>
      <c r="C11" s="174" t="s">
        <v>41</v>
      </c>
      <c r="D11" s="253" t="str">
        <f>IF(ISBLANK(C11),"",VLOOKUP(C11,šifrant!A:B,2,FALSE))</f>
        <v>po ZDR</v>
      </c>
      <c r="E11" s="254"/>
      <c r="F11" s="255" t="s">
        <v>52</v>
      </c>
      <c r="G11" s="256"/>
      <c r="H11" s="90">
        <f>ROUND(H12*H10/100,4)</f>
        <v>0</v>
      </c>
    </row>
    <row r="12" spans="1:8" ht="15.75" thickBot="1" x14ac:dyDescent="0.3">
      <c r="B12" s="54"/>
      <c r="C12" s="55"/>
      <c r="D12" s="55"/>
      <c r="E12" s="44"/>
      <c r="F12" s="257" t="s">
        <v>53</v>
      </c>
      <c r="G12" s="258"/>
      <c r="H12" s="91">
        <f>ROUND(H22*0.0885,2)</f>
        <v>0</v>
      </c>
    </row>
    <row r="13" spans="1:8" ht="15.75" customHeight="1" thickBot="1" x14ac:dyDescent="0.3">
      <c r="B13" s="52"/>
      <c r="C13" s="229" t="s">
        <v>25</v>
      </c>
      <c r="D13" s="234">
        <v>13</v>
      </c>
      <c r="E13" s="56" t="s">
        <v>96</v>
      </c>
    </row>
    <row r="14" spans="1:8" ht="15.75" thickBot="1" x14ac:dyDescent="0.3">
      <c r="B14" s="52"/>
      <c r="C14" s="229" t="s">
        <v>26</v>
      </c>
      <c r="D14" s="235">
        <f>IF(OR(ISBLANK(C11),ISBLANK(D13)),"0",IF(C11="A",VLOOKUP(D13,šifrant!A:C,3,FALSE),VLOOKUP(D13,šifrant!A:D,4,FALSE)))</f>
        <v>80</v>
      </c>
      <c r="E14" s="57"/>
      <c r="F14" s="58" t="s">
        <v>37</v>
      </c>
      <c r="G14" s="242">
        <f>IF(UPPER(H8)="DA",0,IF(ISBLANK(H10),H12,H12-H11))</f>
        <v>0</v>
      </c>
      <c r="H14" s="243"/>
    </row>
    <row r="15" spans="1:8" ht="15.75" thickBot="1" x14ac:dyDescent="0.3">
      <c r="B15" s="52"/>
      <c r="C15" s="180"/>
      <c r="D15" s="209"/>
      <c r="E15" s="57"/>
      <c r="F15" s="59" t="s">
        <v>36</v>
      </c>
      <c r="G15" s="242">
        <f>IF(UPPER(H8)="DA",0,ROUND(H22*0.0656,2))</f>
        <v>0</v>
      </c>
      <c r="H15" s="261"/>
    </row>
    <row r="16" spans="1:8" ht="15.75" thickBot="1" x14ac:dyDescent="0.3">
      <c r="A16" s="178"/>
      <c r="B16" s="181"/>
      <c r="C16" s="52"/>
      <c r="D16" s="60"/>
      <c r="E16" s="57"/>
      <c r="F16" s="46" t="s">
        <v>38</v>
      </c>
      <c r="G16" s="242">
        <f>IF(UPPER(H8)="DA",0,ROUND((H22*H9)/100,2))</f>
        <v>0</v>
      </c>
      <c r="H16" s="261"/>
    </row>
    <row r="17" spans="1:8" ht="15.75" thickBot="1" x14ac:dyDescent="0.3">
      <c r="A17" s="180"/>
      <c r="B17" s="179"/>
      <c r="C17" s="229"/>
      <c r="D17" s="179"/>
      <c r="E17" s="57"/>
      <c r="F17" s="46" t="s">
        <v>39</v>
      </c>
      <c r="G17" s="242">
        <f>IF(UPPER(H8)="DA",0,ROUND(H22*0.001,2))</f>
        <v>0</v>
      </c>
      <c r="H17" s="261"/>
    </row>
    <row r="18" spans="1:8" ht="15.75" thickBot="1" x14ac:dyDescent="0.3">
      <c r="B18" s="52"/>
      <c r="C18" s="229"/>
      <c r="D18" s="210"/>
      <c r="E18" s="57"/>
      <c r="F18" s="46" t="s">
        <v>40</v>
      </c>
      <c r="G18" s="242">
        <f>IF(UPPER(H8)="DA",0,ROUND(H22*0.0053,2))</f>
        <v>0</v>
      </c>
      <c r="H18" s="261"/>
    </row>
    <row r="19" spans="1:8" ht="15" x14ac:dyDescent="0.25">
      <c r="B19" s="45"/>
      <c r="C19" s="229"/>
      <c r="D19" s="210"/>
      <c r="E19" s="37"/>
    </row>
    <row r="20" spans="1:8" ht="15.75" thickBot="1" x14ac:dyDescent="0.3">
      <c r="B20" s="52"/>
      <c r="C20" s="52"/>
      <c r="D20" s="61"/>
      <c r="E20" s="44"/>
      <c r="F20" s="182"/>
      <c r="G20" s="180"/>
      <c r="H20" s="183"/>
    </row>
    <row r="21" spans="1:8" ht="15.75" thickBot="1" x14ac:dyDescent="0.3">
      <c r="B21" s="265" t="s">
        <v>83</v>
      </c>
      <c r="C21" s="266"/>
      <c r="D21" s="186"/>
      <c r="E21" s="44"/>
      <c r="F21" s="52"/>
      <c r="G21" s="229" t="s">
        <v>27</v>
      </c>
      <c r="H21" s="185">
        <f>ROUND(D21*D14/100,2)</f>
        <v>0</v>
      </c>
    </row>
    <row r="22" spans="1:8" ht="15.75" thickBot="1" x14ac:dyDescent="0.3">
      <c r="B22" s="52"/>
      <c r="C22" s="52"/>
      <c r="F22" s="62"/>
      <c r="G22" s="63" t="s">
        <v>28</v>
      </c>
      <c r="H22" s="184">
        <f>ROUND(D10*H21,2)</f>
        <v>0</v>
      </c>
    </row>
    <row r="23" spans="1:8" ht="15.75" thickBot="1" x14ac:dyDescent="0.3">
      <c r="B23" s="64"/>
      <c r="C23" s="65"/>
      <c r="D23" s="61"/>
      <c r="E23" s="37"/>
      <c r="F23" s="45"/>
      <c r="G23" s="229" t="s">
        <v>29</v>
      </c>
      <c r="H23" s="13">
        <f>G14+G15+G16+G17+G18</f>
        <v>0</v>
      </c>
    </row>
    <row r="24" spans="1:8" ht="17.25" customHeight="1" thickBot="1" x14ac:dyDescent="0.3">
      <c r="C24" s="178"/>
      <c r="D24" s="37"/>
      <c r="F24" s="52"/>
      <c r="G24" s="66" t="s">
        <v>31</v>
      </c>
      <c r="H24" s="14">
        <f>ROUND(H22+H23,2)</f>
        <v>0</v>
      </c>
    </row>
    <row r="25" spans="1:8" ht="17.25" customHeight="1" thickBot="1" x14ac:dyDescent="0.3">
      <c r="A25" s="262"/>
      <c r="B25" s="263"/>
      <c r="C25" s="264"/>
      <c r="D25" s="175"/>
      <c r="E25" s="45"/>
      <c r="G25" s="229" t="s">
        <v>57</v>
      </c>
      <c r="H25" s="12"/>
    </row>
    <row r="26" spans="1:8" ht="15.75" thickBot="1" x14ac:dyDescent="0.3">
      <c r="A26" s="263"/>
      <c r="B26" s="263"/>
      <c r="C26" s="264"/>
      <c r="D26" s="176"/>
      <c r="E26" s="45"/>
      <c r="F26" s="68"/>
      <c r="G26" s="63" t="s">
        <v>30</v>
      </c>
      <c r="H26" s="15">
        <f>H24+H25</f>
        <v>0</v>
      </c>
    </row>
    <row r="27" spans="1:8" x14ac:dyDescent="0.2">
      <c r="A27" s="263"/>
      <c r="B27" s="263"/>
      <c r="C27" s="264"/>
      <c r="D27" s="177"/>
    </row>
    <row r="28" spans="1:8" x14ac:dyDescent="0.2">
      <c r="C28" s="179"/>
    </row>
    <row r="29" spans="1:8" x14ac:dyDescent="0.2">
      <c r="B29" s="69"/>
      <c r="C29" s="211"/>
      <c r="D29" s="67"/>
    </row>
    <row r="30" spans="1:8" x14ac:dyDescent="0.2">
      <c r="C30" s="179"/>
    </row>
    <row r="31" spans="1:8" x14ac:dyDescent="0.2">
      <c r="C31" s="179"/>
    </row>
  </sheetData>
  <sheetProtection algorithmName="SHA-512" hashValue="Q2HnmV4yoGYUjAYmCFy/FXVU8JOvKFSaNZIZCVs5gz0KRm7MUTJk4pHCcFEvrzRrA7puCyNFYd1W0KRzvU2WaQ==" saltValue="G+s+WUNpSYSuJqI7oIv6Sw==" spinCount="100000" sheet="1" selectLockedCells="1"/>
  <mergeCells count="19">
    <mergeCell ref="E1:G1"/>
    <mergeCell ref="B8:C8"/>
    <mergeCell ref="D9:E9"/>
    <mergeCell ref="D10:E10"/>
    <mergeCell ref="G16:H16"/>
    <mergeCell ref="D11:E11"/>
    <mergeCell ref="F9:G9"/>
    <mergeCell ref="F10:G10"/>
    <mergeCell ref="F11:G11"/>
    <mergeCell ref="F12:G12"/>
    <mergeCell ref="F7:G7"/>
    <mergeCell ref="F8:G8"/>
    <mergeCell ref="G17:H17"/>
    <mergeCell ref="G14:H14"/>
    <mergeCell ref="G15:H15"/>
    <mergeCell ref="G18:H18"/>
    <mergeCell ref="A25:B27"/>
    <mergeCell ref="C25:C27"/>
    <mergeCell ref="B21:C21"/>
  </mergeCells>
  <phoneticPr fontId="2" type="noConversion"/>
  <dataValidations count="3">
    <dataValidation type="list" allowBlank="1" showInputMessage="1" showErrorMessage="1" sqref="C11" xr:uid="{3BC9286E-7783-4D80-9934-802712E7D4A2}">
      <formula1>"A,B"</formula1>
    </dataValidation>
    <dataValidation type="list" showInputMessage="1" showErrorMessage="1" sqref="H7:H8" xr:uid="{BF16DD31-C6AE-4700-ABE9-4D3D45489119}">
      <formula1>"DA,NE"</formula1>
    </dataValidation>
    <dataValidation type="list" allowBlank="1" showInputMessage="1" showErrorMessage="1" sqref="H10" xr:uid="{88F6C648-061E-4147-AA7B-0B2E89FF9EA6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5BD70A-380F-42B8-AC43-702BFD5017C3}">
          <x14:formula1>
            <xm:f>'skriti šifrant'!$A$1:$A$3</xm:f>
          </x14:formula1>
          <xm:sqref>H9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fitToPage="1"/>
  </sheetPr>
  <dimension ref="A1:H31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37" customWidth="1"/>
    <col min="2" max="2" width="19.140625" style="37" customWidth="1"/>
    <col min="3" max="3" width="20.7109375" style="48" customWidth="1"/>
    <col min="4" max="4" width="26.140625" style="48" customWidth="1"/>
    <col min="5" max="5" width="9.5703125" style="48" customWidth="1"/>
    <col min="6" max="6" width="24.5703125" style="48" customWidth="1"/>
    <col min="7" max="7" width="9.85546875" style="37" customWidth="1"/>
    <col min="8" max="8" width="22.5703125" style="37" customWidth="1"/>
    <col min="9" max="16384" width="9.140625" style="37"/>
  </cols>
  <sheetData>
    <row r="1" spans="1:8" ht="15.75" thickBot="1" x14ac:dyDescent="0.3">
      <c r="A1" s="35"/>
      <c r="B1" s="233" t="s">
        <v>110</v>
      </c>
      <c r="C1" s="172"/>
      <c r="D1" s="229" t="s">
        <v>24</v>
      </c>
      <c r="E1" s="244"/>
      <c r="F1" s="245"/>
      <c r="G1" s="246"/>
    </row>
    <row r="2" spans="1:8" s="43" customFormat="1" ht="15" x14ac:dyDescent="0.25">
      <c r="A2" s="38"/>
      <c r="B2" s="39"/>
      <c r="C2" s="40"/>
      <c r="D2" s="39"/>
      <c r="E2" s="41"/>
      <c r="F2" s="42"/>
      <c r="G2" s="42"/>
    </row>
    <row r="3" spans="1:8" ht="15" x14ac:dyDescent="0.25">
      <c r="A3" s="43"/>
      <c r="B3" s="212" t="s">
        <v>99</v>
      </c>
      <c r="C3" s="213"/>
      <c r="D3" s="213"/>
      <c r="E3" s="213"/>
      <c r="F3" s="213"/>
      <c r="G3" s="214"/>
      <c r="H3" s="215"/>
    </row>
    <row r="4" spans="1:8" ht="15" x14ac:dyDescent="0.25">
      <c r="A4" s="45"/>
      <c r="B4" s="216" t="s">
        <v>100</v>
      </c>
      <c r="C4" s="217"/>
      <c r="D4" s="218"/>
      <c r="E4" s="219"/>
      <c r="F4" s="220"/>
      <c r="G4" s="221"/>
      <c r="H4" s="215"/>
    </row>
    <row r="5" spans="1:8" ht="15" x14ac:dyDescent="0.25">
      <c r="A5" s="45"/>
      <c r="B5" s="222" t="s">
        <v>97</v>
      </c>
      <c r="C5" s="223"/>
      <c r="D5" s="218"/>
      <c r="E5" s="217"/>
      <c r="F5" s="220"/>
      <c r="G5" s="221"/>
      <c r="H5" s="215"/>
    </row>
    <row r="6" spans="1:8" s="43" customFormat="1" ht="15.75" thickBot="1" x14ac:dyDescent="0.3">
      <c r="A6" s="46"/>
      <c r="B6" s="224" t="s">
        <v>98</v>
      </c>
      <c r="C6" s="225"/>
      <c r="D6" s="226"/>
      <c r="E6" s="217"/>
      <c r="F6" s="226"/>
      <c r="G6" s="217"/>
      <c r="H6" s="214"/>
    </row>
    <row r="7" spans="1:8" ht="15.75" thickBot="1" x14ac:dyDescent="0.3">
      <c r="A7" s="47"/>
      <c r="B7" s="47"/>
      <c r="F7" s="259" t="s">
        <v>58</v>
      </c>
      <c r="G7" s="260"/>
      <c r="H7" s="146"/>
    </row>
    <row r="8" spans="1:8" ht="15.75" thickBot="1" x14ac:dyDescent="0.3">
      <c r="B8" s="249" t="s">
        <v>3</v>
      </c>
      <c r="C8" s="250"/>
      <c r="D8" s="49"/>
      <c r="F8" s="259" t="s">
        <v>67</v>
      </c>
      <c r="G8" s="260"/>
      <c r="H8" s="146"/>
    </row>
    <row r="9" spans="1:8" s="50" customFormat="1" ht="31.5" customHeight="1" thickBot="1" x14ac:dyDescent="0.3">
      <c r="B9" s="51" t="s">
        <v>1</v>
      </c>
      <c r="C9" s="51" t="s">
        <v>2</v>
      </c>
      <c r="D9" s="247" t="s">
        <v>0</v>
      </c>
      <c r="E9" s="248"/>
      <c r="F9" s="257" t="s">
        <v>50</v>
      </c>
      <c r="G9" s="258"/>
      <c r="H9" s="88">
        <v>0.06</v>
      </c>
    </row>
    <row r="10" spans="1:8" s="52" customFormat="1" ht="27" customHeight="1" thickBot="1" x14ac:dyDescent="0.3">
      <c r="B10" s="21"/>
      <c r="C10" s="21"/>
      <c r="D10" s="251"/>
      <c r="E10" s="252"/>
      <c r="F10" s="255" t="s">
        <v>51</v>
      </c>
      <c r="G10" s="256"/>
      <c r="H10" s="89"/>
    </row>
    <row r="11" spans="1:8" ht="15.75" thickBot="1" x14ac:dyDescent="0.3">
      <c r="B11" s="53" t="s">
        <v>78</v>
      </c>
      <c r="C11" s="174" t="s">
        <v>41</v>
      </c>
      <c r="D11" s="253" t="str">
        <f>IF(ISBLANK(C11),"",VLOOKUP(C11,šifrant!A:B,2,FALSE))</f>
        <v>po ZDR</v>
      </c>
      <c r="E11" s="254"/>
      <c r="F11" s="255" t="s">
        <v>52</v>
      </c>
      <c r="G11" s="256"/>
      <c r="H11" s="90">
        <f>ROUND(H12*H10/100,4)</f>
        <v>0</v>
      </c>
    </row>
    <row r="12" spans="1:8" ht="15.75" thickBot="1" x14ac:dyDescent="0.3">
      <c r="B12" s="54"/>
      <c r="C12" s="55"/>
      <c r="D12" s="55"/>
      <c r="E12" s="44"/>
      <c r="F12" s="257" t="s">
        <v>53</v>
      </c>
      <c r="G12" s="258"/>
      <c r="H12" s="91">
        <f>ROUND(H22*0.0885,2)</f>
        <v>0</v>
      </c>
    </row>
    <row r="13" spans="1:8" ht="15.75" customHeight="1" thickBot="1" x14ac:dyDescent="0.3">
      <c r="B13" s="52"/>
      <c r="C13" s="229" t="s">
        <v>25</v>
      </c>
      <c r="D13" s="234">
        <v>13</v>
      </c>
      <c r="E13" s="56" t="s">
        <v>96</v>
      </c>
    </row>
    <row r="14" spans="1:8" ht="15.75" thickBot="1" x14ac:dyDescent="0.3">
      <c r="B14" s="52"/>
      <c r="C14" s="229" t="s">
        <v>26</v>
      </c>
      <c r="D14" s="235">
        <f>IF(OR(ISBLANK(C11),ISBLANK(D13)),"0",IF(C11="A",VLOOKUP(D13,šifrant!A:C,3,FALSE),VLOOKUP(D13,šifrant!A:D,4,FALSE)))</f>
        <v>80</v>
      </c>
      <c r="E14" s="57"/>
      <c r="F14" s="58" t="s">
        <v>37</v>
      </c>
      <c r="G14" s="242">
        <f>IF(UPPER(H8)="DA",0,IF(ISBLANK(H10),H12,H12-H11))</f>
        <v>0</v>
      </c>
      <c r="H14" s="243"/>
    </row>
    <row r="15" spans="1:8" ht="15.75" thickBot="1" x14ac:dyDescent="0.3">
      <c r="B15" s="52"/>
      <c r="C15" s="180"/>
      <c r="D15" s="209"/>
      <c r="E15" s="57"/>
      <c r="F15" s="59" t="s">
        <v>36</v>
      </c>
      <c r="G15" s="242">
        <f>IF(UPPER(H8)="DA",0,ROUND(H22*0.0656,2))</f>
        <v>0</v>
      </c>
      <c r="H15" s="261"/>
    </row>
    <row r="16" spans="1:8" ht="15.75" thickBot="1" x14ac:dyDescent="0.3">
      <c r="A16" s="178"/>
      <c r="B16" s="181"/>
      <c r="C16" s="52"/>
      <c r="D16" s="60"/>
      <c r="E16" s="57"/>
      <c r="F16" s="46" t="s">
        <v>38</v>
      </c>
      <c r="G16" s="242">
        <f>IF(UPPER(H8)="DA",0,ROUND((H22*H9)/100,2))</f>
        <v>0</v>
      </c>
      <c r="H16" s="261"/>
    </row>
    <row r="17" spans="1:8" ht="15.75" thickBot="1" x14ac:dyDescent="0.3">
      <c r="A17" s="180"/>
      <c r="B17" s="179"/>
      <c r="C17" s="229"/>
      <c r="D17" s="179"/>
      <c r="E17" s="57"/>
      <c r="F17" s="46" t="s">
        <v>39</v>
      </c>
      <c r="G17" s="242">
        <f>IF(UPPER(H8)="DA",0,ROUND(H22*0.001,2))</f>
        <v>0</v>
      </c>
      <c r="H17" s="261"/>
    </row>
    <row r="18" spans="1:8" ht="15.75" thickBot="1" x14ac:dyDescent="0.3">
      <c r="B18" s="52"/>
      <c r="C18" s="229"/>
      <c r="D18" s="210"/>
      <c r="E18" s="57"/>
      <c r="F18" s="46" t="s">
        <v>40</v>
      </c>
      <c r="G18" s="242">
        <f>IF(UPPER(H8)="DA",0,ROUND(H22*0.0053,2))</f>
        <v>0</v>
      </c>
      <c r="H18" s="261"/>
    </row>
    <row r="19" spans="1:8" ht="15" x14ac:dyDescent="0.25">
      <c r="B19" s="45"/>
      <c r="C19" s="229"/>
      <c r="D19" s="210"/>
      <c r="E19" s="37"/>
    </row>
    <row r="20" spans="1:8" ht="15.75" thickBot="1" x14ac:dyDescent="0.3">
      <c r="B20" s="52"/>
      <c r="C20" s="52"/>
      <c r="D20" s="61"/>
      <c r="E20" s="44"/>
      <c r="F20" s="182"/>
      <c r="G20" s="180"/>
      <c r="H20" s="183"/>
    </row>
    <row r="21" spans="1:8" ht="15.75" thickBot="1" x14ac:dyDescent="0.3">
      <c r="B21" s="265" t="s">
        <v>83</v>
      </c>
      <c r="C21" s="266"/>
      <c r="D21" s="186"/>
      <c r="E21" s="44"/>
      <c r="F21" s="52"/>
      <c r="G21" s="229" t="s">
        <v>27</v>
      </c>
      <c r="H21" s="185">
        <f>ROUND(D21*D14/100,2)</f>
        <v>0</v>
      </c>
    </row>
    <row r="22" spans="1:8" ht="15.75" thickBot="1" x14ac:dyDescent="0.3">
      <c r="B22" s="52"/>
      <c r="C22" s="52"/>
      <c r="F22" s="62"/>
      <c r="G22" s="63" t="s">
        <v>28</v>
      </c>
      <c r="H22" s="184">
        <f>ROUND(D10*H21,2)</f>
        <v>0</v>
      </c>
    </row>
    <row r="23" spans="1:8" ht="15.75" thickBot="1" x14ac:dyDescent="0.3">
      <c r="B23" s="64"/>
      <c r="C23" s="65"/>
      <c r="D23" s="61"/>
      <c r="E23" s="37"/>
      <c r="F23" s="45"/>
      <c r="G23" s="229" t="s">
        <v>29</v>
      </c>
      <c r="H23" s="13">
        <f>G14+G15+G16+G17+G18</f>
        <v>0</v>
      </c>
    </row>
    <row r="24" spans="1:8" ht="17.25" customHeight="1" thickBot="1" x14ac:dyDescent="0.3">
      <c r="C24" s="178"/>
      <c r="D24" s="37"/>
      <c r="F24" s="52"/>
      <c r="G24" s="66" t="s">
        <v>31</v>
      </c>
      <c r="H24" s="14">
        <f>ROUND(H22+H23,2)</f>
        <v>0</v>
      </c>
    </row>
    <row r="25" spans="1:8" ht="17.25" customHeight="1" thickBot="1" x14ac:dyDescent="0.3">
      <c r="A25" s="262"/>
      <c r="B25" s="263"/>
      <c r="C25" s="264"/>
      <c r="D25" s="175"/>
      <c r="E25" s="45"/>
      <c r="G25" s="229" t="s">
        <v>57</v>
      </c>
      <c r="H25" s="12"/>
    </row>
    <row r="26" spans="1:8" ht="15.75" thickBot="1" x14ac:dyDescent="0.3">
      <c r="A26" s="263"/>
      <c r="B26" s="263"/>
      <c r="C26" s="264"/>
      <c r="D26" s="176"/>
      <c r="E26" s="45"/>
      <c r="F26" s="68"/>
      <c r="G26" s="63" t="s">
        <v>30</v>
      </c>
      <c r="H26" s="15">
        <f>H24+H25</f>
        <v>0</v>
      </c>
    </row>
    <row r="27" spans="1:8" x14ac:dyDescent="0.2">
      <c r="A27" s="263"/>
      <c r="B27" s="263"/>
      <c r="C27" s="264"/>
      <c r="D27" s="177"/>
    </row>
    <row r="28" spans="1:8" x14ac:dyDescent="0.2">
      <c r="C28" s="179"/>
    </row>
    <row r="29" spans="1:8" x14ac:dyDescent="0.2">
      <c r="B29" s="69"/>
      <c r="C29" s="211"/>
      <c r="D29" s="67"/>
    </row>
    <row r="30" spans="1:8" x14ac:dyDescent="0.2">
      <c r="C30" s="179"/>
    </row>
    <row r="31" spans="1:8" x14ac:dyDescent="0.2">
      <c r="C31" s="179"/>
    </row>
  </sheetData>
  <sheetProtection algorithmName="SHA-512" hashValue="ywESDyrslTFbg97HLTcSKaiemhaU3N+GdlVMDPYX8Y5fiSD8z3D3KJiK+nL2OTNGwI3ygTeL/r9WuvOr7iKkhw==" saltValue="HMmxbUawon9+u1RA6D1WOQ==" spinCount="100000" sheet="1" selectLockedCells="1"/>
  <mergeCells count="19">
    <mergeCell ref="E1:G1"/>
    <mergeCell ref="B8:C8"/>
    <mergeCell ref="D9:E9"/>
    <mergeCell ref="D10:E10"/>
    <mergeCell ref="G16:H16"/>
    <mergeCell ref="D11:E11"/>
    <mergeCell ref="F9:G9"/>
    <mergeCell ref="F10:G10"/>
    <mergeCell ref="F11:G11"/>
    <mergeCell ref="F12:G12"/>
    <mergeCell ref="F7:G7"/>
    <mergeCell ref="F8:G8"/>
    <mergeCell ref="G17:H17"/>
    <mergeCell ref="G14:H14"/>
    <mergeCell ref="G15:H15"/>
    <mergeCell ref="G18:H18"/>
    <mergeCell ref="A25:B27"/>
    <mergeCell ref="C25:C27"/>
    <mergeCell ref="B21:C21"/>
  </mergeCells>
  <phoneticPr fontId="2" type="noConversion"/>
  <dataValidations count="3">
    <dataValidation type="list" allowBlank="1" showInputMessage="1" showErrorMessage="1" sqref="C11" xr:uid="{AE152843-DED9-4985-9EB9-D8A22FEC4E9D}">
      <formula1>"A,B"</formula1>
    </dataValidation>
    <dataValidation type="list" showInputMessage="1" showErrorMessage="1" sqref="H7:H8" xr:uid="{FC299EF6-6409-4C71-B646-403BF0B9D162}">
      <formula1>"DA,NE"</formula1>
    </dataValidation>
    <dataValidation type="list" allowBlank="1" showInputMessage="1" showErrorMessage="1" sqref="H10" xr:uid="{033A5629-4ECD-4538-94DA-8E991FDDE193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0A59BA-D5DF-42EB-91DE-C7C86A86DDC6}">
          <x14:formula1>
            <xm:f>'skriti šifrant'!$A$1:$A$3</xm:f>
          </x14:formula1>
          <xm:sqref>H9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tabColor indexed="11"/>
    <pageSetUpPr fitToPage="1"/>
  </sheetPr>
  <dimension ref="A1:Q44"/>
  <sheetViews>
    <sheetView showGridLines="0" showZeros="0" zoomScaleNormal="100" workbookViewId="0">
      <selection sqref="A1:D1"/>
    </sheetView>
  </sheetViews>
  <sheetFormatPr defaultColWidth="9.140625" defaultRowHeight="12.75" x14ac:dyDescent="0.2"/>
  <cols>
    <col min="1" max="1" width="4.140625" style="122" customWidth="1"/>
    <col min="2" max="2" width="10" style="122" customWidth="1"/>
    <col min="3" max="3" width="14.42578125" style="122" customWidth="1"/>
    <col min="4" max="4" width="11" style="122" customWidth="1"/>
    <col min="5" max="5" width="7.85546875" style="47" customWidth="1"/>
    <col min="6" max="6" width="7.7109375" style="47" customWidth="1"/>
    <col min="7" max="7" width="4.5703125" style="122" customWidth="1"/>
    <col min="8" max="8" width="6.42578125" style="122" customWidth="1"/>
    <col min="9" max="9" width="9.7109375" style="122" customWidth="1"/>
    <col min="10" max="10" width="11.28515625" style="47" customWidth="1"/>
    <col min="11" max="11" width="7.42578125" style="47" customWidth="1"/>
    <col min="12" max="12" width="6.85546875" style="47" customWidth="1"/>
    <col min="13" max="13" width="10" style="122" customWidth="1"/>
    <col min="14" max="14" width="12.42578125" style="122" customWidth="1"/>
    <col min="15" max="15" width="14.140625" style="122" customWidth="1"/>
    <col min="16" max="16" width="14.7109375" style="47" customWidth="1"/>
    <col min="17" max="17" width="16.42578125" style="47" customWidth="1"/>
    <col min="18" max="16384" width="9.140625" style="47"/>
  </cols>
  <sheetData>
    <row r="1" spans="1:16" s="71" customFormat="1" ht="15.75" customHeight="1" x14ac:dyDescent="0.2">
      <c r="A1" s="300" t="s">
        <v>74</v>
      </c>
      <c r="B1" s="301"/>
      <c r="C1" s="301"/>
      <c r="D1" s="301"/>
      <c r="E1" s="94"/>
      <c r="F1" s="70" t="s">
        <v>22</v>
      </c>
      <c r="G1" s="72"/>
      <c r="H1" s="72"/>
      <c r="I1" s="72"/>
      <c r="J1" s="72"/>
      <c r="K1" s="72"/>
      <c r="L1" s="72"/>
      <c r="M1" s="72"/>
      <c r="N1" s="72"/>
    </row>
    <row r="2" spans="1:16" s="71" customFormat="1" x14ac:dyDescent="0.2">
      <c r="A2" s="302"/>
      <c r="B2" s="302"/>
      <c r="C2" s="301"/>
      <c r="D2" s="301"/>
      <c r="E2" s="94"/>
      <c r="F2" s="70" t="s">
        <v>64</v>
      </c>
      <c r="G2" s="72"/>
      <c r="H2" s="72"/>
      <c r="I2" s="72"/>
      <c r="J2" s="72"/>
      <c r="K2" s="72"/>
      <c r="L2" s="72"/>
      <c r="M2" s="72"/>
      <c r="N2" s="72"/>
    </row>
    <row r="3" spans="1:16" s="71" customFormat="1" x14ac:dyDescent="0.2">
      <c r="A3" s="302"/>
      <c r="B3" s="302"/>
      <c r="C3" s="301"/>
      <c r="D3" s="301"/>
      <c r="E3" s="94"/>
      <c r="G3" s="95"/>
      <c r="H3" s="95"/>
      <c r="I3" s="95"/>
      <c r="K3" s="73" t="s">
        <v>85</v>
      </c>
      <c r="M3" s="96"/>
      <c r="N3" s="97" t="s">
        <v>10</v>
      </c>
      <c r="O3" s="228">
        <v>2020</v>
      </c>
    </row>
    <row r="4" spans="1:16" s="71" customFormat="1" x14ac:dyDescent="0.2">
      <c r="A4" s="289"/>
      <c r="B4" s="290"/>
      <c r="C4" s="290"/>
      <c r="D4" s="290"/>
      <c r="F4" s="285" t="s">
        <v>79</v>
      </c>
      <c r="G4" s="286"/>
      <c r="H4" s="286"/>
      <c r="I4" s="74"/>
      <c r="M4" s="75"/>
      <c r="N4" s="72"/>
      <c r="O4" s="72"/>
    </row>
    <row r="5" spans="1:16" s="71" customFormat="1" ht="15" x14ac:dyDescent="0.25">
      <c r="A5" s="227"/>
      <c r="B5" s="92" t="s">
        <v>102</v>
      </c>
      <c r="C5" s="296"/>
      <c r="D5" s="297"/>
      <c r="E5" s="200"/>
      <c r="F5" s="287" t="s">
        <v>101</v>
      </c>
      <c r="G5" s="288"/>
      <c r="H5" s="288"/>
      <c r="I5" s="72"/>
      <c r="J5" s="76" t="s">
        <v>94</v>
      </c>
      <c r="M5" s="98"/>
      <c r="N5" s="72"/>
      <c r="O5" s="76" t="s">
        <v>81</v>
      </c>
      <c r="P5" s="194"/>
    </row>
    <row r="6" spans="1:16" s="71" customFormat="1" ht="15" x14ac:dyDescent="0.25">
      <c r="B6" s="92" t="s">
        <v>107</v>
      </c>
      <c r="C6" s="296"/>
      <c r="D6" s="297"/>
      <c r="E6" s="197"/>
      <c r="F6" s="311"/>
      <c r="G6" s="312"/>
      <c r="H6" s="312"/>
      <c r="I6" s="198"/>
      <c r="J6" s="71" t="s">
        <v>59</v>
      </c>
      <c r="M6" s="98"/>
      <c r="N6" s="78" t="s">
        <v>6</v>
      </c>
      <c r="O6" s="76" t="s">
        <v>82</v>
      </c>
      <c r="P6" s="194"/>
    </row>
    <row r="7" spans="1:16" s="71" customFormat="1" ht="15" x14ac:dyDescent="0.25">
      <c r="G7" s="72"/>
      <c r="H7" s="72"/>
      <c r="I7" s="72"/>
      <c r="M7" s="75"/>
      <c r="N7" s="72"/>
      <c r="O7" s="76" t="s">
        <v>84</v>
      </c>
      <c r="P7" s="194"/>
    </row>
    <row r="8" spans="1:16" s="100" customFormat="1" x14ac:dyDescent="0.2">
      <c r="A8" s="87" t="s">
        <v>7</v>
      </c>
      <c r="B8" s="87" t="s">
        <v>111</v>
      </c>
      <c r="C8" s="307" t="s">
        <v>60</v>
      </c>
      <c r="D8" s="308"/>
      <c r="E8" s="139" t="s">
        <v>72</v>
      </c>
      <c r="F8" s="79"/>
      <c r="G8" s="145" t="s">
        <v>11</v>
      </c>
      <c r="H8" s="131" t="s">
        <v>8</v>
      </c>
      <c r="I8" s="277" t="s">
        <v>80</v>
      </c>
      <c r="J8" s="80" t="s">
        <v>12</v>
      </c>
      <c r="K8" s="80" t="s">
        <v>55</v>
      </c>
      <c r="L8" s="80" t="s">
        <v>47</v>
      </c>
      <c r="M8" s="87" t="s">
        <v>56</v>
      </c>
      <c r="N8" s="87" t="s">
        <v>5</v>
      </c>
      <c r="O8" s="87" t="s">
        <v>15</v>
      </c>
      <c r="P8" s="99" t="s">
        <v>17</v>
      </c>
    </row>
    <row r="9" spans="1:16" s="100" customFormat="1" ht="11.25" x14ac:dyDescent="0.2">
      <c r="A9" s="147" t="s">
        <v>8</v>
      </c>
      <c r="B9" s="147" t="s">
        <v>112</v>
      </c>
      <c r="C9" s="148" t="s">
        <v>71</v>
      </c>
      <c r="D9" s="149" t="s">
        <v>66</v>
      </c>
      <c r="E9" s="150" t="s">
        <v>1</v>
      </c>
      <c r="F9" s="148" t="s">
        <v>2</v>
      </c>
      <c r="G9" s="151" t="s">
        <v>34</v>
      </c>
      <c r="H9" s="152" t="s">
        <v>68</v>
      </c>
      <c r="I9" s="278"/>
      <c r="J9" s="147"/>
      <c r="K9" s="147" t="s">
        <v>73</v>
      </c>
      <c r="L9" s="147" t="s">
        <v>49</v>
      </c>
      <c r="M9" s="147" t="s">
        <v>13</v>
      </c>
      <c r="N9" s="147"/>
      <c r="O9" s="147" t="s">
        <v>16</v>
      </c>
      <c r="P9" s="153" t="s">
        <v>19</v>
      </c>
    </row>
    <row r="10" spans="1:16" s="100" customFormat="1" ht="12" thickBot="1" x14ac:dyDescent="0.25">
      <c r="A10" s="154"/>
      <c r="B10" s="154"/>
      <c r="C10" s="154" t="s">
        <v>61</v>
      </c>
      <c r="D10" s="155" t="s">
        <v>65</v>
      </c>
      <c r="E10" s="156"/>
      <c r="F10" s="157"/>
      <c r="G10" s="158" t="s">
        <v>35</v>
      </c>
      <c r="H10" s="159" t="s">
        <v>6</v>
      </c>
      <c r="I10" s="279"/>
      <c r="J10" s="160"/>
      <c r="K10" s="160" t="s">
        <v>54</v>
      </c>
      <c r="L10" s="160" t="s">
        <v>48</v>
      </c>
      <c r="M10" s="160"/>
      <c r="N10" s="160"/>
      <c r="O10" s="160" t="s">
        <v>62</v>
      </c>
      <c r="P10" s="161" t="s">
        <v>18</v>
      </c>
    </row>
    <row r="11" spans="1:16" s="77" customFormat="1" ht="12.95" customHeight="1" thickTop="1" x14ac:dyDescent="0.2">
      <c r="A11" s="162">
        <v>1</v>
      </c>
      <c r="B11" s="101" t="str">
        <f>IF(ISBLANK('1.obr.'!C1),"",'1.obr.'!C1)</f>
        <v/>
      </c>
      <c r="C11" s="309" t="str">
        <f>IF(ISBLANK('1.obr.'!E1),"",'1.obr.'!E1)</f>
        <v/>
      </c>
      <c r="D11" s="310" t="str">
        <f>IF(ISBLANK('1.obr.'!E1),"",'1.obr.'!E1)</f>
        <v/>
      </c>
      <c r="E11" s="140">
        <f>'1.obr.'!B10</f>
        <v>0</v>
      </c>
      <c r="F11" s="140">
        <f>'1.obr.'!C10</f>
        <v>0</v>
      </c>
      <c r="G11" s="127">
        <f>'1.obr.'!D13</f>
        <v>13</v>
      </c>
      <c r="H11" s="132">
        <f>'1.obr.'!D10</f>
        <v>0</v>
      </c>
      <c r="I11" s="187">
        <f>'1.obr.'!D21</f>
        <v>0</v>
      </c>
      <c r="J11" s="102">
        <f>'1.obr.'!H22</f>
        <v>0</v>
      </c>
      <c r="K11" s="103">
        <f>'1.obr.'!H10</f>
        <v>0</v>
      </c>
      <c r="L11" s="103">
        <f>'1.obr.'!H9</f>
        <v>0.06</v>
      </c>
      <c r="M11" s="103">
        <f>'1.obr.'!H23</f>
        <v>0</v>
      </c>
      <c r="N11" s="103">
        <f>'1.obr.'!H24</f>
        <v>0</v>
      </c>
      <c r="O11" s="103">
        <f>'1.obr.'!H25</f>
        <v>0</v>
      </c>
      <c r="P11" s="104">
        <f>'1.obr.'!H26</f>
        <v>0</v>
      </c>
    </row>
    <row r="12" spans="1:16" s="71" customFormat="1" ht="12.95" customHeight="1" x14ac:dyDescent="0.2">
      <c r="A12" s="163"/>
      <c r="B12" s="105"/>
      <c r="C12" s="106">
        <f>'1.obr.'!H7</f>
        <v>0</v>
      </c>
      <c r="D12" s="107">
        <f>'1.obr.'!H8</f>
        <v>0</v>
      </c>
      <c r="E12" s="141"/>
      <c r="F12" s="141"/>
      <c r="G12" s="128"/>
      <c r="H12" s="133"/>
      <c r="I12" s="188"/>
      <c r="J12" s="17"/>
      <c r="K12" s="17"/>
      <c r="L12" s="17"/>
      <c r="M12" s="17"/>
      <c r="N12" s="17"/>
      <c r="O12" s="17"/>
      <c r="P12" s="108"/>
    </row>
    <row r="13" spans="1:16" s="71" customFormat="1" ht="12.95" customHeight="1" x14ac:dyDescent="0.2">
      <c r="A13" s="164">
        <v>2</v>
      </c>
      <c r="B13" s="136" t="str">
        <f>IF(ISBLANK('2.obr.'!C1),"",'2.obr.'!C1)</f>
        <v/>
      </c>
      <c r="C13" s="291" t="str">
        <f>IF(ISBLANK('2.obr.'!E1),"",'2.obr.'!E1)</f>
        <v/>
      </c>
      <c r="D13" s="295" t="str">
        <f>IF(ISBLANK('1.obr.'!E3),"",'1.obr.'!E3)</f>
        <v/>
      </c>
      <c r="E13" s="142">
        <f>'2.obr.'!B10</f>
        <v>0</v>
      </c>
      <c r="F13" s="142">
        <f>'2.obr.'!C10</f>
        <v>0</v>
      </c>
      <c r="G13" s="129">
        <f>'2.obr.'!D13</f>
        <v>13</v>
      </c>
      <c r="H13" s="134">
        <f>'2.obr.'!D10</f>
        <v>0</v>
      </c>
      <c r="I13" s="189">
        <f>'2.obr.'!D21</f>
        <v>0</v>
      </c>
      <c r="J13" s="103">
        <f>'2.obr.'!H22</f>
        <v>0</v>
      </c>
      <c r="K13" s="103">
        <f>'2.obr.'!H10</f>
        <v>0</v>
      </c>
      <c r="L13" s="103">
        <f>'2.obr.'!H9</f>
        <v>0.06</v>
      </c>
      <c r="M13" s="103">
        <f>'2.obr.'!H23</f>
        <v>0</v>
      </c>
      <c r="N13" s="103">
        <f>'2.obr.'!H24</f>
        <v>0</v>
      </c>
      <c r="O13" s="103">
        <f>'2.obr.'!H25</f>
        <v>0</v>
      </c>
      <c r="P13" s="104">
        <f>'2.obr.'!H26</f>
        <v>0</v>
      </c>
    </row>
    <row r="14" spans="1:16" s="71" customFormat="1" ht="12.95" customHeight="1" x14ac:dyDescent="0.2">
      <c r="A14" s="165"/>
      <c r="B14" s="105"/>
      <c r="C14" s="106">
        <f>'2.obr.'!H7</f>
        <v>0</v>
      </c>
      <c r="D14" s="107">
        <f>'2.obr.'!H8</f>
        <v>0</v>
      </c>
      <c r="E14" s="141"/>
      <c r="F14" s="141"/>
      <c r="G14" s="130"/>
      <c r="H14" s="133"/>
      <c r="I14" s="188"/>
      <c r="J14" s="110"/>
      <c r="K14" s="110"/>
      <c r="L14" s="110"/>
      <c r="M14" s="110"/>
      <c r="N14" s="110"/>
      <c r="O14" s="110"/>
      <c r="P14" s="111"/>
    </row>
    <row r="15" spans="1:16" s="71" customFormat="1" ht="12.95" customHeight="1" x14ac:dyDescent="0.2">
      <c r="A15" s="164">
        <v>3</v>
      </c>
      <c r="B15" s="109" t="str">
        <f>IF(ISBLANK('3.obr.'!C1),"",'3.obr.'!C1)</f>
        <v/>
      </c>
      <c r="C15" s="293" t="str">
        <f>IF(ISBLANK('3.obr.'!E1),"",'3.obr.'!E1)</f>
        <v/>
      </c>
      <c r="D15" s="294" t="str">
        <f>IF(ISBLANK('1.obr.'!E5),"",'1.obr.'!E5)</f>
        <v/>
      </c>
      <c r="E15" s="143">
        <f>'3.obr.'!B10</f>
        <v>0</v>
      </c>
      <c r="F15" s="143">
        <f>'3.obr.'!C10</f>
        <v>0</v>
      </c>
      <c r="G15" s="129">
        <f>'3.obr.'!D13</f>
        <v>13</v>
      </c>
      <c r="H15" s="134">
        <f>'3.obr.'!D10</f>
        <v>0</v>
      </c>
      <c r="I15" s="189">
        <f>'3.obr.'!D21</f>
        <v>0</v>
      </c>
      <c r="J15" s="103">
        <f>'3.obr.'!H22</f>
        <v>0</v>
      </c>
      <c r="K15" s="103">
        <f>'3.obr.'!H10</f>
        <v>0</v>
      </c>
      <c r="L15" s="103">
        <f>'3.obr.'!H9</f>
        <v>0.06</v>
      </c>
      <c r="M15" s="103">
        <f>'3.obr.'!H23</f>
        <v>0</v>
      </c>
      <c r="N15" s="103">
        <f>'3.obr.'!H24</f>
        <v>0</v>
      </c>
      <c r="O15" s="103">
        <f>'3.obr.'!H25</f>
        <v>0</v>
      </c>
      <c r="P15" s="104">
        <f>'3.obr.'!H26</f>
        <v>0</v>
      </c>
    </row>
    <row r="16" spans="1:16" s="71" customFormat="1" ht="12.95" customHeight="1" x14ac:dyDescent="0.2">
      <c r="A16" s="163"/>
      <c r="B16" s="105"/>
      <c r="C16" s="106">
        <f>'3.obr.'!H7</f>
        <v>0</v>
      </c>
      <c r="D16" s="107">
        <f>'3.obr.'!H8</f>
        <v>0</v>
      </c>
      <c r="E16" s="141"/>
      <c r="F16" s="141"/>
      <c r="G16" s="128"/>
      <c r="H16" s="133"/>
      <c r="I16" s="188"/>
      <c r="J16" s="17"/>
      <c r="K16" s="17"/>
      <c r="L16" s="17"/>
      <c r="M16" s="17"/>
      <c r="N16" s="17"/>
      <c r="O16" s="17"/>
      <c r="P16" s="108"/>
    </row>
    <row r="17" spans="1:17" s="71" customFormat="1" ht="12.95" customHeight="1" x14ac:dyDescent="0.2">
      <c r="A17" s="164">
        <v>4</v>
      </c>
      <c r="B17" s="109" t="str">
        <f>IF(ISBLANK('4.obr.'!C1),"",'4.obr.'!C1)</f>
        <v/>
      </c>
      <c r="C17" s="293" t="str">
        <f>IF(ISBLANK('4.obr.'!E1),"",'4.obr.'!E1)</f>
        <v/>
      </c>
      <c r="D17" s="294" t="str">
        <f>IF(ISBLANK('1.obr.'!E7),"",'1.obr.'!E7)</f>
        <v/>
      </c>
      <c r="E17" s="143">
        <f>'4.obr.'!B10</f>
        <v>0</v>
      </c>
      <c r="F17" s="143">
        <f>'4.obr.'!C10</f>
        <v>0</v>
      </c>
      <c r="G17" s="129">
        <f>'4.obr.'!D13</f>
        <v>13</v>
      </c>
      <c r="H17" s="134">
        <f>'4.obr.'!D10</f>
        <v>0</v>
      </c>
      <c r="I17" s="189">
        <f>'4.obr.'!D21</f>
        <v>0</v>
      </c>
      <c r="J17" s="103">
        <f>'4.obr.'!H22</f>
        <v>0</v>
      </c>
      <c r="K17" s="103">
        <f>'4.obr.'!H10</f>
        <v>0</v>
      </c>
      <c r="L17" s="103">
        <f>'4.obr.'!H9</f>
        <v>0.06</v>
      </c>
      <c r="M17" s="103">
        <f>'4.obr.'!H23</f>
        <v>0</v>
      </c>
      <c r="N17" s="103">
        <f>'4.obr.'!H24</f>
        <v>0</v>
      </c>
      <c r="O17" s="103">
        <f>'4.obr.'!H25</f>
        <v>0</v>
      </c>
      <c r="P17" s="104">
        <f>'4.obr.'!H26</f>
        <v>0</v>
      </c>
    </row>
    <row r="18" spans="1:17" s="71" customFormat="1" ht="12.95" customHeight="1" x14ac:dyDescent="0.2">
      <c r="A18" s="163"/>
      <c r="B18" s="105"/>
      <c r="C18" s="106">
        <f>'4.obr.'!H7</f>
        <v>0</v>
      </c>
      <c r="D18" s="107">
        <f>'4.obr.'!H8</f>
        <v>0</v>
      </c>
      <c r="E18" s="141"/>
      <c r="F18" s="141"/>
      <c r="G18" s="128"/>
      <c r="H18" s="133"/>
      <c r="I18" s="188"/>
      <c r="J18" s="17"/>
      <c r="K18" s="17"/>
      <c r="L18" s="17"/>
      <c r="M18" s="17"/>
      <c r="N18" s="17"/>
      <c r="O18" s="17"/>
      <c r="P18" s="108"/>
    </row>
    <row r="19" spans="1:17" s="71" customFormat="1" ht="12.95" customHeight="1" x14ac:dyDescent="0.2">
      <c r="A19" s="164">
        <v>5</v>
      </c>
      <c r="B19" s="136" t="str">
        <f>IF(ISBLANK('5.obr.'!C1),"",'5.obr.'!C1)</f>
        <v/>
      </c>
      <c r="C19" s="291" t="str">
        <f>IF(ISBLANK('5.obr.'!E1),"",'5.obr.'!E1)</f>
        <v/>
      </c>
      <c r="D19" s="292" t="str">
        <f>IF(ISBLANK('1.obr.'!E9),"",'1.obr.'!E9)</f>
        <v/>
      </c>
      <c r="E19" s="142">
        <f>'5.obr.'!B10</f>
        <v>0</v>
      </c>
      <c r="F19" s="142">
        <f>'5.obr.'!C10</f>
        <v>0</v>
      </c>
      <c r="G19" s="129">
        <f>'5.obr.'!D13</f>
        <v>13</v>
      </c>
      <c r="H19" s="134">
        <f>'5.obr.'!D10</f>
        <v>0</v>
      </c>
      <c r="I19" s="189">
        <f>'5.obr.'!D21</f>
        <v>0</v>
      </c>
      <c r="J19" s="103">
        <f>'5.obr.'!H22</f>
        <v>0</v>
      </c>
      <c r="K19" s="103">
        <f>'5.obr.'!H10</f>
        <v>0</v>
      </c>
      <c r="L19" s="103">
        <f>'5.obr.'!H9</f>
        <v>0.06</v>
      </c>
      <c r="M19" s="103">
        <f>'5.obr.'!H23</f>
        <v>0</v>
      </c>
      <c r="N19" s="103">
        <f>'5.obr.'!H24</f>
        <v>0</v>
      </c>
      <c r="O19" s="103">
        <f>'5.obr.'!H25</f>
        <v>0</v>
      </c>
      <c r="P19" s="104">
        <f>'5.obr.'!H26</f>
        <v>0</v>
      </c>
    </row>
    <row r="20" spans="1:17" s="71" customFormat="1" ht="12.95" customHeight="1" x14ac:dyDescent="0.2">
      <c r="A20" s="163"/>
      <c r="B20" s="105"/>
      <c r="C20" s="106">
        <f>'5.obr.'!H7</f>
        <v>0</v>
      </c>
      <c r="D20" s="107">
        <f>'5.obr.'!H8</f>
        <v>0</v>
      </c>
      <c r="E20" s="141"/>
      <c r="F20" s="141"/>
      <c r="G20" s="128"/>
      <c r="H20" s="133"/>
      <c r="I20" s="188"/>
      <c r="J20" s="17"/>
      <c r="K20" s="17"/>
      <c r="L20" s="17"/>
      <c r="M20" s="17"/>
      <c r="N20" s="17"/>
      <c r="O20" s="17"/>
      <c r="P20" s="108"/>
    </row>
    <row r="21" spans="1:17" s="71" customFormat="1" ht="12.95" customHeight="1" x14ac:dyDescent="0.2">
      <c r="A21" s="164">
        <v>6</v>
      </c>
      <c r="B21" s="136" t="str">
        <f>IF(ISBLANK('6.obr.'!C1),"",'6.obr.'!C1)</f>
        <v/>
      </c>
      <c r="C21" s="291" t="str">
        <f>IF(ISBLANK('6.obr.'!E1),"",'6.obr.'!E1)</f>
        <v/>
      </c>
      <c r="D21" s="292" t="str">
        <f>IF(ISBLANK('1.obr.'!E11),"",'1.obr.'!E11)</f>
        <v/>
      </c>
      <c r="E21" s="142">
        <f>'6.obr.'!B10</f>
        <v>0</v>
      </c>
      <c r="F21" s="142">
        <f>'6.obr.'!C10</f>
        <v>0</v>
      </c>
      <c r="G21" s="129">
        <f>'6.obr.'!D13</f>
        <v>13</v>
      </c>
      <c r="H21" s="134">
        <f>'6.obr.'!D10</f>
        <v>0</v>
      </c>
      <c r="I21" s="189">
        <f>'6.obr.'!D21</f>
        <v>0</v>
      </c>
      <c r="J21" s="103">
        <f>'6.obr.'!H22</f>
        <v>0</v>
      </c>
      <c r="K21" s="103">
        <f>'6.obr.'!H10</f>
        <v>0</v>
      </c>
      <c r="L21" s="103">
        <f>'6.obr.'!H9</f>
        <v>0.06</v>
      </c>
      <c r="M21" s="103">
        <f>'6.obr.'!H23</f>
        <v>0</v>
      </c>
      <c r="N21" s="103">
        <f>'6.obr.'!H24</f>
        <v>0</v>
      </c>
      <c r="O21" s="103">
        <f>'6.obr.'!H25</f>
        <v>0</v>
      </c>
      <c r="P21" s="104">
        <f>'6.obr.'!H26</f>
        <v>0</v>
      </c>
    </row>
    <row r="22" spans="1:17" s="71" customFormat="1" ht="12.95" customHeight="1" x14ac:dyDescent="0.2">
      <c r="A22" s="163"/>
      <c r="B22" s="105"/>
      <c r="C22" s="106">
        <f>'6.obr.'!H7</f>
        <v>0</v>
      </c>
      <c r="D22" s="107">
        <f>'6.obr.'!H8</f>
        <v>0</v>
      </c>
      <c r="E22" s="141"/>
      <c r="F22" s="141"/>
      <c r="G22" s="128"/>
      <c r="H22" s="133"/>
      <c r="I22" s="188"/>
      <c r="J22" s="17"/>
      <c r="K22" s="17"/>
      <c r="L22" s="17"/>
      <c r="M22" s="17"/>
      <c r="N22" s="17"/>
      <c r="O22" s="17"/>
      <c r="P22" s="108"/>
    </row>
    <row r="23" spans="1:17" s="71" customFormat="1" ht="12.95" customHeight="1" x14ac:dyDescent="0.2">
      <c r="A23" s="164">
        <v>7</v>
      </c>
      <c r="B23" s="136" t="str">
        <f>IF(ISBLANK('7.obr.'!C1),"",'7.obr.'!C1)</f>
        <v/>
      </c>
      <c r="C23" s="291" t="str">
        <f>IF(ISBLANK('7.obr.'!E1),"",'7.obr.'!E1)</f>
        <v/>
      </c>
      <c r="D23" s="292" t="str">
        <f>IF(ISBLANK('1.obr.'!E13),"",'1.obr.'!E13)</f>
        <v>BOLEZEN-3 DNI</v>
      </c>
      <c r="E23" s="142">
        <f>'7.obr.'!B10</f>
        <v>0</v>
      </c>
      <c r="F23" s="142">
        <f>'7.obr.'!C10</f>
        <v>0</v>
      </c>
      <c r="G23" s="129">
        <f>'7.obr.'!D13</f>
        <v>13</v>
      </c>
      <c r="H23" s="134">
        <f>'7.obr.'!D10</f>
        <v>0</v>
      </c>
      <c r="I23" s="189">
        <f>'7.obr.'!D21</f>
        <v>0</v>
      </c>
      <c r="J23" s="103">
        <f>'7.obr.'!H22</f>
        <v>0</v>
      </c>
      <c r="K23" s="103">
        <f>'7.obr.'!H10</f>
        <v>0</v>
      </c>
      <c r="L23" s="103">
        <f>'7.obr.'!H9</f>
        <v>0.06</v>
      </c>
      <c r="M23" s="103">
        <f>'7.obr.'!H23</f>
        <v>0</v>
      </c>
      <c r="N23" s="103">
        <f>'7.obr.'!H24</f>
        <v>0</v>
      </c>
      <c r="O23" s="103">
        <f>'7.obr.'!H25</f>
        <v>0</v>
      </c>
      <c r="P23" s="104">
        <f>'7.obr.'!H26</f>
        <v>0</v>
      </c>
    </row>
    <row r="24" spans="1:17" s="71" customFormat="1" ht="12.95" customHeight="1" x14ac:dyDescent="0.2">
      <c r="A24" s="163"/>
      <c r="B24" s="105"/>
      <c r="C24" s="106">
        <f>'7.obr.'!H7</f>
        <v>0</v>
      </c>
      <c r="D24" s="107">
        <f>'7.obr.'!H8</f>
        <v>0</v>
      </c>
      <c r="E24" s="141"/>
      <c r="F24" s="141"/>
      <c r="G24" s="128"/>
      <c r="H24" s="133"/>
      <c r="I24" s="188"/>
      <c r="J24" s="17"/>
      <c r="K24" s="17"/>
      <c r="L24" s="17"/>
      <c r="M24" s="17"/>
      <c r="N24" s="17"/>
      <c r="O24" s="17"/>
      <c r="P24" s="108"/>
    </row>
    <row r="25" spans="1:17" s="71" customFormat="1" ht="12.95" customHeight="1" x14ac:dyDescent="0.2">
      <c r="A25" s="164">
        <v>8</v>
      </c>
      <c r="B25" s="109" t="str">
        <f>IF(ISBLANK('8.obr.'!C1),"",'8.obr.'!C1)</f>
        <v/>
      </c>
      <c r="C25" s="293" t="str">
        <f>IF(ISBLANK('8.obr.'!E1),"",'8.obr.'!E1)</f>
        <v/>
      </c>
      <c r="D25" s="294" t="str">
        <f>IF(ISBLANK('1.obr.'!E15),"",'1.obr.'!E15)</f>
        <v/>
      </c>
      <c r="E25" s="143">
        <f>'8.obr.'!B10</f>
        <v>0</v>
      </c>
      <c r="F25" s="143">
        <f>'8.obr.'!C10</f>
        <v>0</v>
      </c>
      <c r="G25" s="129">
        <f>'8.obr.'!D13</f>
        <v>13</v>
      </c>
      <c r="H25" s="134">
        <f>'8.obr.'!D10</f>
        <v>0</v>
      </c>
      <c r="I25" s="189">
        <f>'8.obr.'!D21</f>
        <v>0</v>
      </c>
      <c r="J25" s="103">
        <f>'8.obr.'!H22</f>
        <v>0</v>
      </c>
      <c r="K25" s="103">
        <f>'8.obr.'!H10</f>
        <v>0</v>
      </c>
      <c r="L25" s="103">
        <f>'8.obr.'!H9</f>
        <v>0.06</v>
      </c>
      <c r="M25" s="103">
        <f>'8.obr.'!H23</f>
        <v>0</v>
      </c>
      <c r="N25" s="103">
        <f>'8.obr.'!H24</f>
        <v>0</v>
      </c>
      <c r="O25" s="103">
        <f>'8.obr.'!H25</f>
        <v>0</v>
      </c>
      <c r="P25" s="104">
        <f>'8.obr.'!H26</f>
        <v>0</v>
      </c>
    </row>
    <row r="26" spans="1:17" s="71" customFormat="1" ht="12.95" customHeight="1" thickBot="1" x14ac:dyDescent="0.25">
      <c r="A26" s="166"/>
      <c r="B26" s="112"/>
      <c r="C26" s="137">
        <f>'8.obr.'!H7</f>
        <v>0</v>
      </c>
      <c r="D26" s="138">
        <f>'8.obr.'!H8</f>
        <v>0</v>
      </c>
      <c r="E26" s="144"/>
      <c r="F26" s="144"/>
      <c r="G26" s="170"/>
      <c r="H26" s="135"/>
      <c r="I26" s="190"/>
      <c r="J26" s="113"/>
      <c r="K26" s="113"/>
      <c r="L26" s="113"/>
      <c r="M26" s="113"/>
      <c r="N26" s="113"/>
      <c r="O26" s="113"/>
      <c r="P26" s="114"/>
    </row>
    <row r="27" spans="1:17" s="71" customFormat="1" ht="12.95" customHeight="1" thickTop="1" x14ac:dyDescent="0.2">
      <c r="A27" s="167"/>
      <c r="B27" s="167"/>
      <c r="C27" s="167"/>
      <c r="D27" s="167"/>
      <c r="E27" s="168"/>
      <c r="F27" s="169"/>
      <c r="G27" s="303"/>
      <c r="H27" s="304"/>
      <c r="I27" s="173" t="s">
        <v>63</v>
      </c>
      <c r="J27" s="16">
        <f>SUMIF(J10:J26,"&gt;0",J10:J26)</f>
        <v>0</v>
      </c>
      <c r="K27" s="191"/>
      <c r="L27" s="192"/>
      <c r="M27" s="17">
        <f>SUMIF(M10:M26,"&gt;0",M10:M26)</f>
        <v>0</v>
      </c>
      <c r="N27" s="17">
        <f>SUMIF(N10:N26,"&gt;0",N10:N26)</f>
        <v>0</v>
      </c>
      <c r="O27" s="18">
        <f>SUMIF(O10:O26,"&gt;0",O10:O26)</f>
        <v>0</v>
      </c>
      <c r="P27" s="115">
        <f>SUMIF(P10:P26,"&gt;0",P10:P26)</f>
        <v>0</v>
      </c>
    </row>
    <row r="28" spans="1:17" s="71" customFormat="1" ht="12.95" customHeight="1" x14ac:dyDescent="0.2">
      <c r="A28" s="75"/>
      <c r="B28" s="75"/>
      <c r="C28" s="75"/>
      <c r="D28" s="75"/>
      <c r="E28" s="81"/>
      <c r="F28" s="81"/>
      <c r="G28" s="81"/>
      <c r="H28" s="81"/>
      <c r="I28" s="81"/>
      <c r="J28" s="81"/>
      <c r="K28" s="81"/>
      <c r="L28" s="81"/>
      <c r="M28" s="82"/>
      <c r="N28" s="82"/>
      <c r="O28" s="82"/>
      <c r="P28" s="77"/>
      <c r="Q28" s="77"/>
    </row>
    <row r="29" spans="1:17" s="100" customFormat="1" ht="12.95" customHeight="1" x14ac:dyDescent="0.2">
      <c r="A29" s="47" t="s">
        <v>86</v>
      </c>
      <c r="G29" s="116"/>
      <c r="H29" s="273"/>
      <c r="I29" s="274"/>
      <c r="J29" s="299" t="s">
        <v>103</v>
      </c>
      <c r="K29" s="268"/>
      <c r="L29" s="268"/>
      <c r="M29" s="268"/>
      <c r="N29" s="268"/>
      <c r="O29" s="268"/>
      <c r="P29" s="268"/>
    </row>
    <row r="30" spans="1:17" s="100" customFormat="1" ht="12.95" customHeight="1" x14ac:dyDescent="0.2">
      <c r="D30" s="92"/>
      <c r="I30" s="116"/>
      <c r="J30" s="298" t="s">
        <v>104</v>
      </c>
      <c r="K30" s="268"/>
      <c r="L30" s="268"/>
      <c r="M30" s="268"/>
      <c r="N30" s="268"/>
      <c r="O30" s="268"/>
      <c r="P30" s="268"/>
    </row>
    <row r="31" spans="1:17" s="100" customFormat="1" ht="12.95" customHeight="1" x14ac:dyDescent="0.2">
      <c r="A31" s="83" t="s">
        <v>9</v>
      </c>
      <c r="B31" s="120"/>
      <c r="C31" s="119"/>
      <c r="D31" s="119"/>
      <c r="E31" s="120"/>
      <c r="F31" s="121"/>
      <c r="G31" s="116"/>
      <c r="H31" s="116"/>
      <c r="I31" s="116"/>
      <c r="J31" s="267" t="s">
        <v>105</v>
      </c>
      <c r="K31" s="268"/>
      <c r="L31" s="268"/>
      <c r="M31" s="268"/>
      <c r="N31" s="268"/>
      <c r="O31" s="268"/>
      <c r="P31" s="268"/>
    </row>
    <row r="32" spans="1:17" s="100" customFormat="1" ht="12.95" customHeight="1" x14ac:dyDescent="0.2">
      <c r="A32" s="280"/>
      <c r="B32" s="281"/>
      <c r="C32" s="281"/>
      <c r="D32" s="281"/>
      <c r="E32" s="282"/>
      <c r="F32" s="120"/>
      <c r="G32" s="117"/>
      <c r="H32" s="72"/>
      <c r="I32" s="117"/>
      <c r="J32" s="230"/>
      <c r="K32" s="231"/>
      <c r="L32" s="232"/>
      <c r="M32" s="232"/>
      <c r="N32" s="232"/>
      <c r="O32" s="232"/>
      <c r="P32" s="232"/>
    </row>
    <row r="33" spans="1:17" ht="12.95" customHeight="1" x14ac:dyDescent="0.2">
      <c r="A33" s="47"/>
      <c r="B33" s="47"/>
      <c r="C33" s="47"/>
      <c r="D33" s="47"/>
      <c r="F33" s="100"/>
      <c r="G33" s="202"/>
      <c r="H33" s="202"/>
      <c r="I33" s="116"/>
      <c r="J33" s="231"/>
      <c r="K33" s="231"/>
      <c r="L33" s="275" t="s">
        <v>90</v>
      </c>
      <c r="M33" s="276"/>
      <c r="N33" s="276"/>
      <c r="O33" s="276"/>
      <c r="P33" s="276"/>
    </row>
    <row r="34" spans="1:17" ht="12.95" customHeight="1" x14ac:dyDescent="0.2">
      <c r="B34" s="93" t="s">
        <v>14</v>
      </c>
      <c r="C34" s="123"/>
      <c r="D34" s="171"/>
      <c r="E34" s="121"/>
      <c r="G34" s="305"/>
      <c r="H34" s="306"/>
      <c r="I34" s="72"/>
      <c r="J34" s="196"/>
      <c r="K34" s="196"/>
      <c r="L34" s="276"/>
      <c r="M34" s="276"/>
      <c r="N34" s="276"/>
      <c r="O34" s="276"/>
      <c r="P34" s="276"/>
    </row>
    <row r="35" spans="1:17" s="124" customFormat="1" ht="12.95" customHeight="1" x14ac:dyDescent="0.2">
      <c r="B35" s="119"/>
      <c r="G35" s="203"/>
      <c r="H35" s="204"/>
      <c r="K35" s="196"/>
      <c r="L35" s="205"/>
      <c r="M35" s="205"/>
      <c r="N35" s="205"/>
      <c r="O35" s="205"/>
      <c r="P35" s="205"/>
      <c r="Q35" s="199"/>
    </row>
    <row r="36" spans="1:17" s="124" customFormat="1" ht="17.100000000000001" customHeight="1" x14ac:dyDescent="0.2">
      <c r="A36" s="271"/>
      <c r="B36" s="272"/>
      <c r="C36" s="272"/>
      <c r="D36" s="272"/>
      <c r="E36" s="195"/>
      <c r="F36" s="195"/>
      <c r="G36" s="195"/>
      <c r="H36" s="195"/>
      <c r="I36" s="195"/>
      <c r="K36" s="195"/>
      <c r="L36" s="205"/>
      <c r="M36" s="205"/>
      <c r="N36" s="205"/>
      <c r="O36" s="205"/>
      <c r="P36" s="205"/>
      <c r="Q36" s="199"/>
    </row>
    <row r="37" spans="1:17" s="124" customFormat="1" x14ac:dyDescent="0.2">
      <c r="A37" s="283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193"/>
    </row>
    <row r="38" spans="1:17" s="124" customFormat="1" x14ac:dyDescent="0.2">
      <c r="A38" s="119"/>
      <c r="B38" s="119"/>
      <c r="G38" s="122"/>
      <c r="H38" s="122"/>
      <c r="I38" s="122"/>
      <c r="M38" s="269"/>
      <c r="N38" s="269"/>
      <c r="O38" s="269"/>
      <c r="P38" s="270"/>
    </row>
    <row r="39" spans="1:17" s="124" customFormat="1" x14ac:dyDescent="0.2">
      <c r="A39" s="125"/>
      <c r="B39" s="125"/>
      <c r="C39" s="100"/>
      <c r="D39" s="100"/>
      <c r="E39" s="100"/>
      <c r="G39" s="122"/>
      <c r="H39" s="122"/>
      <c r="I39" s="122"/>
      <c r="M39" s="270"/>
      <c r="N39" s="270"/>
      <c r="O39" s="270"/>
      <c r="P39" s="270"/>
    </row>
    <row r="40" spans="1:17" s="124" customFormat="1" x14ac:dyDescent="0.2">
      <c r="A40" s="125"/>
      <c r="B40" s="125"/>
      <c r="C40" s="100"/>
      <c r="D40" s="100"/>
      <c r="E40" s="100"/>
      <c r="G40" s="122"/>
      <c r="H40" s="122"/>
      <c r="I40" s="122"/>
      <c r="M40" s="270"/>
      <c r="N40" s="270"/>
      <c r="O40" s="270"/>
      <c r="P40" s="270"/>
    </row>
    <row r="41" spans="1:17" s="124" customFormat="1" x14ac:dyDescent="0.2">
      <c r="A41" s="125"/>
      <c r="B41" s="125"/>
      <c r="C41" s="100"/>
      <c r="D41" s="100"/>
      <c r="E41" s="100"/>
      <c r="G41" s="122"/>
      <c r="H41" s="122"/>
      <c r="I41" s="122"/>
      <c r="M41" s="270"/>
      <c r="N41" s="270"/>
      <c r="O41" s="270"/>
      <c r="P41" s="270"/>
    </row>
    <row r="42" spans="1:17" x14ac:dyDescent="0.2">
      <c r="A42" s="84"/>
      <c r="B42" s="84"/>
      <c r="C42" s="100"/>
      <c r="D42" s="100"/>
      <c r="E42" s="100"/>
      <c r="M42" s="74"/>
      <c r="N42" s="117"/>
      <c r="O42" s="118"/>
    </row>
    <row r="43" spans="1:17" x14ac:dyDescent="0.2">
      <c r="A43" s="85"/>
      <c r="B43" s="85"/>
      <c r="C43" s="100"/>
      <c r="D43" s="100"/>
      <c r="E43" s="100"/>
      <c r="M43" s="126"/>
      <c r="N43" s="117"/>
      <c r="O43" s="118"/>
    </row>
    <row r="44" spans="1:17" x14ac:dyDescent="0.2">
      <c r="A44" s="47"/>
      <c r="B44" s="47"/>
      <c r="C44" s="100"/>
      <c r="D44" s="100"/>
      <c r="E44" s="100"/>
      <c r="F44" s="100"/>
      <c r="G44" s="116"/>
      <c r="H44" s="116"/>
      <c r="I44" s="116"/>
      <c r="J44" s="100"/>
      <c r="K44" s="100"/>
      <c r="L44" s="100"/>
      <c r="M44" s="86"/>
      <c r="N44" s="47"/>
      <c r="O44" s="47"/>
    </row>
  </sheetData>
  <sheetProtection algorithmName="SHA-512" hashValue="8N8CKuSlKQ7FeGYXiMgv/lZcp2Y0sIRqoTPU12kHU4a0dCjJka0RsVTxkLrpQ8QA2Eh91H8RV1Wm2Xn2O2GAjw==" saltValue="K/dftT6a5uU6gFGWPnjpEQ==" spinCount="100000" sheet="1" selectLockedCells="1"/>
  <mergeCells count="30">
    <mergeCell ref="A1:D1"/>
    <mergeCell ref="A2:D2"/>
    <mergeCell ref="A3:D3"/>
    <mergeCell ref="G27:H27"/>
    <mergeCell ref="G34:H34"/>
    <mergeCell ref="C8:D8"/>
    <mergeCell ref="C11:D11"/>
    <mergeCell ref="F6:H6"/>
    <mergeCell ref="C5:D5"/>
    <mergeCell ref="I8:I10"/>
    <mergeCell ref="A32:E32"/>
    <mergeCell ref="A37:N37"/>
    <mergeCell ref="F4:H4"/>
    <mergeCell ref="F5:H5"/>
    <mergeCell ref="A4:D4"/>
    <mergeCell ref="C23:D23"/>
    <mergeCell ref="C25:D25"/>
    <mergeCell ref="C13:D13"/>
    <mergeCell ref="C15:D15"/>
    <mergeCell ref="C17:D17"/>
    <mergeCell ref="C19:D19"/>
    <mergeCell ref="C21:D21"/>
    <mergeCell ref="C6:D6"/>
    <mergeCell ref="J30:P30"/>
    <mergeCell ref="J29:P29"/>
    <mergeCell ref="J31:P31"/>
    <mergeCell ref="M38:P41"/>
    <mergeCell ref="A36:D36"/>
    <mergeCell ref="H29:I29"/>
    <mergeCell ref="L33:P34"/>
  </mergeCells>
  <phoneticPr fontId="2" type="noConversion"/>
  <dataValidations count="1">
    <dataValidation type="list" showInputMessage="1" showErrorMessage="1" sqref="P5:P7" xr:uid="{13C3AD2A-987B-4444-8B5F-957B4E4BC8AC}">
      <formula1>"DA,NE"</formula1>
    </dataValidation>
  </dataValidations>
  <pageMargins left="0.25" right="0.25" top="0.75" bottom="0.75" header="0.3" footer="0.3"/>
  <pageSetup paperSize="9" scale="95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CC67-DE32-4E10-BAD2-8B61C8DED59F}">
  <sheetPr>
    <pageSetUpPr fitToPage="1"/>
  </sheetPr>
  <dimension ref="A1:L3"/>
  <sheetViews>
    <sheetView workbookViewId="0">
      <selection activeCell="C1" sqref="C1:L1"/>
    </sheetView>
  </sheetViews>
  <sheetFormatPr defaultRowHeight="12.75" x14ac:dyDescent="0.2"/>
  <cols>
    <col min="1" max="1" width="20.7109375" customWidth="1"/>
    <col min="2" max="2" width="14.28515625" customWidth="1"/>
    <col min="3" max="3" width="12.140625" customWidth="1"/>
  </cols>
  <sheetData>
    <row r="1" spans="1:12" ht="39" customHeight="1" thickBot="1" x14ac:dyDescent="0.25">
      <c r="A1" s="206" t="s">
        <v>89</v>
      </c>
      <c r="C1" s="313"/>
      <c r="D1" s="314"/>
      <c r="E1" s="314"/>
      <c r="F1" s="314"/>
      <c r="G1" s="314"/>
      <c r="H1" s="314"/>
      <c r="I1" s="314"/>
      <c r="J1" s="314"/>
      <c r="K1" s="314"/>
      <c r="L1" s="315"/>
    </row>
    <row r="3" spans="1:12" x14ac:dyDescent="0.2">
      <c r="A3" s="206" t="s">
        <v>87</v>
      </c>
      <c r="B3" s="206" t="s">
        <v>88</v>
      </c>
    </row>
  </sheetData>
  <mergeCells count="1">
    <mergeCell ref="C1:L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FF00"/>
  </sheetPr>
  <dimension ref="A1:I28"/>
  <sheetViews>
    <sheetView showGridLines="0" workbookViewId="0"/>
  </sheetViews>
  <sheetFormatPr defaultColWidth="19.28515625" defaultRowHeight="12.75" x14ac:dyDescent="0.2"/>
  <cols>
    <col min="1" max="1" width="15.7109375" style="1" customWidth="1"/>
    <col min="2" max="2" width="51.7109375" style="2" customWidth="1"/>
    <col min="4" max="4" width="15" customWidth="1"/>
  </cols>
  <sheetData>
    <row r="1" spans="1:9" ht="25.5" x14ac:dyDescent="0.2">
      <c r="A1" s="3" t="s">
        <v>4</v>
      </c>
      <c r="B1" s="4" t="s">
        <v>20</v>
      </c>
      <c r="C1" s="3" t="s">
        <v>76</v>
      </c>
      <c r="D1" s="3" t="s">
        <v>76</v>
      </c>
    </row>
    <row r="2" spans="1:9" x14ac:dyDescent="0.2">
      <c r="A2" s="23">
        <v>13</v>
      </c>
      <c r="B2" s="24" t="s">
        <v>95</v>
      </c>
      <c r="C2" s="25">
        <v>80</v>
      </c>
      <c r="D2" s="25">
        <v>80</v>
      </c>
    </row>
    <row r="3" spans="1:9" x14ac:dyDescent="0.2">
      <c r="A3" s="28"/>
      <c r="B3" s="29"/>
      <c r="C3" s="30"/>
      <c r="D3" s="30"/>
    </row>
    <row r="4" spans="1:9" ht="13.5" thickBot="1" x14ac:dyDescent="0.25">
      <c r="A4" s="28"/>
      <c r="B4" s="29"/>
      <c r="C4" s="30"/>
      <c r="D4" s="30"/>
    </row>
    <row r="5" spans="1:9" ht="13.5" thickBot="1" x14ac:dyDescent="0.25">
      <c r="A5" s="19" t="s">
        <v>41</v>
      </c>
      <c r="B5" s="20" t="s">
        <v>77</v>
      </c>
      <c r="C5" s="238">
        <v>13</v>
      </c>
      <c r="D5" s="239"/>
    </row>
    <row r="6" spans="1:9" ht="13.5" thickBot="1" x14ac:dyDescent="0.25">
      <c r="A6" s="19" t="s">
        <v>42</v>
      </c>
      <c r="B6" s="20" t="s">
        <v>77</v>
      </c>
      <c r="C6" s="238">
        <v>13</v>
      </c>
      <c r="D6" s="239"/>
    </row>
    <row r="7" spans="1:9" ht="13.5" thickBot="1" x14ac:dyDescent="0.25">
      <c r="A7" s="26" t="s">
        <v>46</v>
      </c>
      <c r="B7" s="27" t="s">
        <v>77</v>
      </c>
      <c r="C7" s="236">
        <v>13</v>
      </c>
      <c r="D7" s="237"/>
    </row>
    <row r="10" spans="1:9" ht="50.25" customHeight="1" x14ac:dyDescent="0.2">
      <c r="A10" s="240"/>
      <c r="B10" s="241"/>
      <c r="C10" s="241"/>
      <c r="D10" s="241"/>
    </row>
    <row r="11" spans="1:9" x14ac:dyDescent="0.2">
      <c r="A11" s="31"/>
      <c r="B11" s="32"/>
      <c r="C11" s="32"/>
      <c r="D11" s="32"/>
    </row>
    <row r="12" spans="1:9" x14ac:dyDescent="0.2">
      <c r="A12" s="31"/>
      <c r="B12" s="32"/>
      <c r="C12" s="32"/>
      <c r="D12" s="32"/>
    </row>
    <row r="13" spans="1:9" x14ac:dyDescent="0.2">
      <c r="A13" s="31"/>
      <c r="B13" s="32"/>
      <c r="C13" s="32"/>
      <c r="D13" s="32"/>
    </row>
    <row r="14" spans="1:9" x14ac:dyDescent="0.2">
      <c r="A14" s="31"/>
      <c r="B14" s="32"/>
      <c r="C14" s="32"/>
      <c r="D14" s="32"/>
    </row>
    <row r="15" spans="1:9" x14ac:dyDescent="0.2">
      <c r="A15" s="33"/>
      <c r="B15" s="34"/>
      <c r="C15" s="34"/>
      <c r="D15" s="34"/>
      <c r="E15" s="34"/>
      <c r="F15" s="34"/>
      <c r="G15" s="34"/>
      <c r="H15" s="34"/>
      <c r="I15" s="34"/>
    </row>
    <row r="16" spans="1:9" x14ac:dyDescent="0.2">
      <c r="A16" s="33"/>
      <c r="B16" s="34"/>
      <c r="C16" s="34"/>
      <c r="D16" s="34"/>
      <c r="E16" s="34"/>
      <c r="F16" s="34"/>
      <c r="G16" s="34"/>
      <c r="H16" s="34"/>
      <c r="I16" s="34"/>
    </row>
    <row r="17" spans="1:9" x14ac:dyDescent="0.2">
      <c r="A17" s="33"/>
      <c r="B17" s="34"/>
      <c r="C17" s="34"/>
      <c r="D17" s="34"/>
      <c r="E17" s="34"/>
      <c r="F17" s="34"/>
      <c r="G17" s="34"/>
      <c r="H17" s="34"/>
      <c r="I17" s="34"/>
    </row>
    <row r="18" spans="1:9" x14ac:dyDescent="0.2">
      <c r="A18" s="33"/>
      <c r="B18" s="34"/>
      <c r="C18" s="34"/>
      <c r="D18" s="34"/>
      <c r="E18" s="34"/>
      <c r="F18" s="34"/>
      <c r="G18" s="34"/>
      <c r="H18" s="34"/>
      <c r="I18" s="34"/>
    </row>
    <row r="19" spans="1:9" x14ac:dyDescent="0.2">
      <c r="A19" s="33"/>
      <c r="B19" s="34"/>
      <c r="C19" s="34"/>
      <c r="D19" s="34"/>
      <c r="E19" s="34"/>
      <c r="F19" s="34"/>
      <c r="G19" s="34"/>
      <c r="H19" s="34"/>
      <c r="I19" s="34"/>
    </row>
    <row r="20" spans="1:9" x14ac:dyDescent="0.2">
      <c r="A20" s="33"/>
      <c r="B20" s="34"/>
      <c r="C20" s="34"/>
      <c r="D20" s="34"/>
      <c r="E20" s="34"/>
      <c r="F20" s="34"/>
      <c r="G20" s="34"/>
      <c r="H20" s="34"/>
      <c r="I20" s="34"/>
    </row>
    <row r="21" spans="1:9" x14ac:dyDescent="0.2">
      <c r="A21" s="33"/>
      <c r="B21" s="34"/>
      <c r="C21" s="34"/>
      <c r="D21" s="34"/>
      <c r="E21" s="34"/>
      <c r="F21" s="34"/>
      <c r="G21" s="34"/>
      <c r="H21" s="34"/>
      <c r="I21" s="34"/>
    </row>
    <row r="22" spans="1:9" x14ac:dyDescent="0.2">
      <c r="A22" s="33"/>
      <c r="B22" s="34"/>
      <c r="C22" s="34"/>
      <c r="D22" s="34"/>
      <c r="E22" s="34"/>
      <c r="F22" s="34"/>
      <c r="G22" s="34"/>
      <c r="H22" s="34"/>
      <c r="I22" s="34"/>
    </row>
    <row r="23" spans="1:9" x14ac:dyDescent="0.2">
      <c r="A23" s="33"/>
      <c r="B23" s="34"/>
      <c r="C23" s="34"/>
      <c r="D23" s="34"/>
      <c r="E23" s="34"/>
      <c r="F23" s="34"/>
      <c r="G23" s="34"/>
      <c r="H23" s="34"/>
      <c r="I23" s="34"/>
    </row>
    <row r="24" spans="1:9" x14ac:dyDescent="0.2">
      <c r="A24" s="33"/>
      <c r="B24" s="34"/>
      <c r="C24" s="34"/>
      <c r="D24" s="34"/>
      <c r="E24" s="34"/>
      <c r="F24" s="34"/>
      <c r="G24" s="34"/>
      <c r="H24" s="34"/>
      <c r="I24" s="34"/>
    </row>
    <row r="25" spans="1:9" x14ac:dyDescent="0.2">
      <c r="A25" s="33"/>
      <c r="B25" s="34"/>
      <c r="C25" s="34"/>
      <c r="D25" s="34"/>
      <c r="E25" s="34"/>
      <c r="F25" s="34"/>
      <c r="G25" s="34"/>
      <c r="H25" s="34"/>
      <c r="I25" s="34"/>
    </row>
    <row r="26" spans="1:9" x14ac:dyDescent="0.2">
      <c r="A26" s="33"/>
      <c r="B26" s="34"/>
      <c r="C26" s="34"/>
      <c r="D26" s="34"/>
      <c r="E26" s="34"/>
      <c r="F26" s="34"/>
      <c r="G26" s="34"/>
      <c r="H26" s="34"/>
      <c r="I26" s="34"/>
    </row>
    <row r="27" spans="1:9" x14ac:dyDescent="0.2">
      <c r="A27" s="33"/>
      <c r="B27" s="34"/>
      <c r="C27" s="34"/>
      <c r="D27" s="34"/>
      <c r="E27" s="34"/>
      <c r="F27" s="34"/>
      <c r="G27" s="34"/>
      <c r="H27" s="34"/>
      <c r="I27" s="34"/>
    </row>
    <row r="28" spans="1:9" x14ac:dyDescent="0.2">
      <c r="A28" s="33"/>
      <c r="B28" s="34"/>
      <c r="C28" s="34"/>
      <c r="D28" s="34"/>
      <c r="E28" s="34"/>
      <c r="F28" s="34"/>
      <c r="G28" s="34"/>
      <c r="H28" s="34"/>
      <c r="I28" s="34"/>
    </row>
  </sheetData>
  <mergeCells count="4">
    <mergeCell ref="C7:D7"/>
    <mergeCell ref="C5:D5"/>
    <mergeCell ref="C6:D6"/>
    <mergeCell ref="A10:D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RowHeight="12.75" x14ac:dyDescent="0.2"/>
  <sheetData>
    <row r="1" spans="1:1" x14ac:dyDescent="0.2">
      <c r="A1">
        <v>0</v>
      </c>
    </row>
    <row r="2" spans="1:1" x14ac:dyDescent="0.2">
      <c r="A2">
        <v>0.06</v>
      </c>
    </row>
    <row r="3" spans="1:1" x14ac:dyDescent="0.2">
      <c r="A3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H31"/>
  <sheetViews>
    <sheetView showGridLines="0" zoomScale="95" zoomScaleNormal="95" workbookViewId="0">
      <selection activeCell="C1" sqref="C1"/>
    </sheetView>
  </sheetViews>
  <sheetFormatPr defaultColWidth="9.140625" defaultRowHeight="14.25" x14ac:dyDescent="0.2"/>
  <cols>
    <col min="1" max="1" width="14.85546875" style="37" customWidth="1"/>
    <col min="2" max="2" width="19.140625" style="37" customWidth="1"/>
    <col min="3" max="3" width="20.7109375" style="48" customWidth="1"/>
    <col min="4" max="4" width="26.140625" style="48" customWidth="1"/>
    <col min="5" max="5" width="9.5703125" style="48" customWidth="1"/>
    <col min="6" max="6" width="24.5703125" style="48" customWidth="1"/>
    <col min="7" max="7" width="9.85546875" style="37" customWidth="1"/>
    <col min="8" max="8" width="22.5703125" style="37" customWidth="1"/>
    <col min="9" max="16384" width="9.140625" style="37"/>
  </cols>
  <sheetData>
    <row r="1" spans="1:8" ht="15.75" thickBot="1" x14ac:dyDescent="0.3">
      <c r="A1" s="35"/>
      <c r="B1" s="36" t="s">
        <v>110</v>
      </c>
      <c r="C1" s="172"/>
      <c r="D1" s="36" t="s">
        <v>24</v>
      </c>
      <c r="E1" s="244"/>
      <c r="F1" s="245"/>
      <c r="G1" s="246"/>
    </row>
    <row r="2" spans="1:8" s="43" customFormat="1" ht="15" x14ac:dyDescent="0.25">
      <c r="A2" s="38"/>
      <c r="B2" s="39"/>
      <c r="C2" s="40"/>
      <c r="D2" s="39"/>
      <c r="E2" s="41"/>
      <c r="F2" s="42"/>
      <c r="G2" s="42"/>
    </row>
    <row r="3" spans="1:8" ht="15" x14ac:dyDescent="0.25">
      <c r="A3" s="43"/>
      <c r="B3" s="212" t="s">
        <v>99</v>
      </c>
      <c r="C3" s="213"/>
      <c r="D3" s="213"/>
      <c r="E3" s="213"/>
      <c r="F3" s="213"/>
      <c r="G3" s="214"/>
      <c r="H3" s="215"/>
    </row>
    <row r="4" spans="1:8" ht="15" x14ac:dyDescent="0.25">
      <c r="A4" s="45"/>
      <c r="B4" s="216" t="s">
        <v>100</v>
      </c>
      <c r="C4" s="217"/>
      <c r="D4" s="218"/>
      <c r="E4" s="219"/>
      <c r="F4" s="220"/>
      <c r="G4" s="221"/>
      <c r="H4" s="215"/>
    </row>
    <row r="5" spans="1:8" ht="15" x14ac:dyDescent="0.25">
      <c r="A5" s="45"/>
      <c r="B5" s="222" t="s">
        <v>97</v>
      </c>
      <c r="C5" s="223"/>
      <c r="D5" s="218"/>
      <c r="E5" s="217"/>
      <c r="F5" s="220"/>
      <c r="G5" s="221"/>
      <c r="H5" s="215"/>
    </row>
    <row r="6" spans="1:8" s="43" customFormat="1" ht="15.75" thickBot="1" x14ac:dyDescent="0.3">
      <c r="A6" s="46"/>
      <c r="B6" s="224" t="s">
        <v>98</v>
      </c>
      <c r="C6" s="225"/>
      <c r="D6" s="226"/>
      <c r="E6" s="217"/>
      <c r="F6" s="226"/>
      <c r="G6" s="217"/>
      <c r="H6" s="214"/>
    </row>
    <row r="7" spans="1:8" ht="15.75" thickBot="1" x14ac:dyDescent="0.3">
      <c r="A7" s="47"/>
      <c r="B7" s="47"/>
      <c r="F7" s="259" t="s">
        <v>58</v>
      </c>
      <c r="G7" s="260"/>
      <c r="H7" s="146"/>
    </row>
    <row r="8" spans="1:8" ht="15.75" thickBot="1" x14ac:dyDescent="0.3">
      <c r="B8" s="249" t="s">
        <v>3</v>
      </c>
      <c r="C8" s="250"/>
      <c r="D8" s="49"/>
      <c r="F8" s="259" t="s">
        <v>67</v>
      </c>
      <c r="G8" s="260"/>
      <c r="H8" s="146"/>
    </row>
    <row r="9" spans="1:8" s="50" customFormat="1" ht="31.5" customHeight="1" thickBot="1" x14ac:dyDescent="0.3">
      <c r="B9" s="51" t="s">
        <v>1</v>
      </c>
      <c r="C9" s="51" t="s">
        <v>2</v>
      </c>
      <c r="D9" s="247" t="s">
        <v>0</v>
      </c>
      <c r="E9" s="248"/>
      <c r="F9" s="257" t="s">
        <v>50</v>
      </c>
      <c r="G9" s="258"/>
      <c r="H9" s="88">
        <v>0.06</v>
      </c>
    </row>
    <row r="10" spans="1:8" s="52" customFormat="1" ht="27" customHeight="1" thickBot="1" x14ac:dyDescent="0.3">
      <c r="B10" s="21"/>
      <c r="C10" s="21"/>
      <c r="D10" s="251"/>
      <c r="E10" s="252"/>
      <c r="F10" s="255" t="s">
        <v>51</v>
      </c>
      <c r="G10" s="256"/>
      <c r="H10" s="89"/>
    </row>
    <row r="11" spans="1:8" ht="15.75" thickBot="1" x14ac:dyDescent="0.3">
      <c r="B11" s="53" t="s">
        <v>78</v>
      </c>
      <c r="C11" s="174" t="s">
        <v>41</v>
      </c>
      <c r="D11" s="253" t="str">
        <f>IF(ISBLANK(C11),"",VLOOKUP(C11,šifrant!A:B,2,FALSE))</f>
        <v>po ZDR</v>
      </c>
      <c r="E11" s="254"/>
      <c r="F11" s="255" t="s">
        <v>52</v>
      </c>
      <c r="G11" s="256"/>
      <c r="H11" s="90">
        <f>ROUND(H12*H10/100,4)</f>
        <v>0</v>
      </c>
    </row>
    <row r="12" spans="1:8" ht="15.75" thickBot="1" x14ac:dyDescent="0.3">
      <c r="B12" s="54"/>
      <c r="C12" s="55"/>
      <c r="D12" s="55"/>
      <c r="E12" s="44"/>
      <c r="F12" s="257" t="s">
        <v>53</v>
      </c>
      <c r="G12" s="258"/>
      <c r="H12" s="91">
        <f>ROUND(H22*0.0885,2)</f>
        <v>0</v>
      </c>
    </row>
    <row r="13" spans="1:8" ht="15.75" customHeight="1" thickBot="1" x14ac:dyDescent="0.3">
      <c r="B13" s="52"/>
      <c r="C13" s="36" t="s">
        <v>25</v>
      </c>
      <c r="D13" s="234">
        <v>13</v>
      </c>
      <c r="E13" s="56" t="s">
        <v>96</v>
      </c>
    </row>
    <row r="14" spans="1:8" ht="15.75" thickBot="1" x14ac:dyDescent="0.3">
      <c r="B14" s="52"/>
      <c r="C14" s="36" t="s">
        <v>26</v>
      </c>
      <c r="D14" s="235">
        <f>IF(OR(ISBLANK(C11),ISBLANK(D13)),"0",IF(C11="A",VLOOKUP(D13,šifrant!A:C,3,FALSE),VLOOKUP(D13,šifrant!A:D,4,FALSE)))</f>
        <v>80</v>
      </c>
      <c r="E14" s="57"/>
      <c r="F14" s="58" t="s">
        <v>37</v>
      </c>
      <c r="G14" s="242">
        <f>IF(UPPER(H8)="DA",0,IF(ISBLANK(H10),H12,H12-H11))</f>
        <v>0</v>
      </c>
      <c r="H14" s="243"/>
    </row>
    <row r="15" spans="1:8" ht="15.75" thickBot="1" x14ac:dyDescent="0.3">
      <c r="B15" s="52"/>
      <c r="C15" s="180"/>
      <c r="D15" s="209"/>
      <c r="E15" s="57"/>
      <c r="F15" s="59" t="s">
        <v>36</v>
      </c>
      <c r="G15" s="242">
        <f>IF(UPPER(H8)="DA",0,ROUND(H22*0.0656,2))</f>
        <v>0</v>
      </c>
      <c r="H15" s="261"/>
    </row>
    <row r="16" spans="1:8" ht="15.75" thickBot="1" x14ac:dyDescent="0.3">
      <c r="A16" s="178"/>
      <c r="B16" s="181"/>
      <c r="C16" s="52"/>
      <c r="D16" s="60"/>
      <c r="E16" s="57"/>
      <c r="F16" s="46" t="s">
        <v>38</v>
      </c>
      <c r="G16" s="242">
        <f>IF(UPPER(H8)="DA",0,ROUND((H22*H9)/100,2))</f>
        <v>0</v>
      </c>
      <c r="H16" s="261"/>
    </row>
    <row r="17" spans="1:8" ht="15.75" thickBot="1" x14ac:dyDescent="0.3">
      <c r="A17" s="180"/>
      <c r="B17" s="179"/>
      <c r="C17" s="201"/>
      <c r="D17" s="179"/>
      <c r="E17" s="57"/>
      <c r="F17" s="46" t="s">
        <v>39</v>
      </c>
      <c r="G17" s="242">
        <f>IF(UPPER(H8)="DA",0,ROUND(H22*0.001,2))</f>
        <v>0</v>
      </c>
      <c r="H17" s="261"/>
    </row>
    <row r="18" spans="1:8" ht="15.75" thickBot="1" x14ac:dyDescent="0.3">
      <c r="B18" s="52"/>
      <c r="C18" s="201"/>
      <c r="D18" s="210"/>
      <c r="E18" s="57"/>
      <c r="F18" s="46" t="s">
        <v>40</v>
      </c>
      <c r="G18" s="242">
        <f>IF(UPPER(H8)="DA",0,ROUND(H22*0.0053,2))</f>
        <v>0</v>
      </c>
      <c r="H18" s="261"/>
    </row>
    <row r="19" spans="1:8" ht="15" x14ac:dyDescent="0.25">
      <c r="B19" s="45"/>
      <c r="C19" s="201"/>
      <c r="D19" s="210"/>
      <c r="E19" s="37"/>
    </row>
    <row r="20" spans="1:8" ht="15.75" thickBot="1" x14ac:dyDescent="0.3">
      <c r="B20" s="52"/>
      <c r="C20" s="52"/>
      <c r="D20" s="61"/>
      <c r="E20" s="44"/>
      <c r="F20" s="182"/>
      <c r="G20" s="180"/>
      <c r="H20" s="183"/>
    </row>
    <row r="21" spans="1:8" ht="15.75" thickBot="1" x14ac:dyDescent="0.3">
      <c r="B21" s="265" t="s">
        <v>83</v>
      </c>
      <c r="C21" s="266"/>
      <c r="D21" s="186"/>
      <c r="E21" s="44"/>
      <c r="F21" s="52"/>
      <c r="G21" s="36" t="s">
        <v>27</v>
      </c>
      <c r="H21" s="185">
        <f>ROUND(D21*D14/100,2)</f>
        <v>0</v>
      </c>
    </row>
    <row r="22" spans="1:8" ht="15.75" thickBot="1" x14ac:dyDescent="0.3">
      <c r="B22" s="52"/>
      <c r="C22" s="52"/>
      <c r="F22" s="62"/>
      <c r="G22" s="63" t="s">
        <v>28</v>
      </c>
      <c r="H22" s="184">
        <f>ROUND(D10*H21,2)</f>
        <v>0</v>
      </c>
    </row>
    <row r="23" spans="1:8" ht="15.75" thickBot="1" x14ac:dyDescent="0.3">
      <c r="B23" s="64"/>
      <c r="C23" s="65"/>
      <c r="D23" s="61"/>
      <c r="E23" s="37"/>
      <c r="F23" s="45"/>
      <c r="G23" s="201" t="s">
        <v>29</v>
      </c>
      <c r="H23" s="13">
        <f>G14+G15+G16+G17+G18</f>
        <v>0</v>
      </c>
    </row>
    <row r="24" spans="1:8" ht="17.25" customHeight="1" thickBot="1" x14ac:dyDescent="0.3">
      <c r="C24" s="178"/>
      <c r="D24" s="37"/>
      <c r="F24" s="52"/>
      <c r="G24" s="66" t="s">
        <v>31</v>
      </c>
      <c r="H24" s="14">
        <f>ROUND(H22+H23,2)</f>
        <v>0</v>
      </c>
    </row>
    <row r="25" spans="1:8" ht="17.25" customHeight="1" thickBot="1" x14ac:dyDescent="0.3">
      <c r="A25" s="262"/>
      <c r="B25" s="263"/>
      <c r="C25" s="264"/>
      <c r="D25" s="175"/>
      <c r="E25" s="45"/>
      <c r="G25" s="36" t="s">
        <v>57</v>
      </c>
      <c r="H25" s="12"/>
    </row>
    <row r="26" spans="1:8" ht="15.75" thickBot="1" x14ac:dyDescent="0.3">
      <c r="A26" s="263"/>
      <c r="B26" s="263"/>
      <c r="C26" s="264"/>
      <c r="D26" s="176"/>
      <c r="E26" s="45"/>
      <c r="F26" s="68"/>
      <c r="G26" s="63" t="s">
        <v>30</v>
      </c>
      <c r="H26" s="15">
        <f>H24+H25</f>
        <v>0</v>
      </c>
    </row>
    <row r="27" spans="1:8" x14ac:dyDescent="0.2">
      <c r="A27" s="263"/>
      <c r="B27" s="263"/>
      <c r="C27" s="264"/>
      <c r="D27" s="177"/>
    </row>
    <row r="28" spans="1:8" x14ac:dyDescent="0.2">
      <c r="C28" s="179"/>
    </row>
    <row r="29" spans="1:8" x14ac:dyDescent="0.2">
      <c r="B29" s="69"/>
      <c r="C29" s="211"/>
      <c r="D29" s="67"/>
    </row>
    <row r="30" spans="1:8" x14ac:dyDescent="0.2">
      <c r="C30" s="179"/>
    </row>
    <row r="31" spans="1:8" x14ac:dyDescent="0.2">
      <c r="C31" s="179"/>
    </row>
  </sheetData>
  <sheetProtection algorithmName="SHA-512" hashValue="QbtxvoGalgpiU7ySWkEsNB8KaRuExZxEoJD9Wg7T73eT3vQgn8VO+vr0CCigX89WITjgTHEeZBIYUM5zcbxuOw==" saltValue="wyZTaw1vMwJ/rdITor3r6w==" spinCount="100000" sheet="1" selectLockedCells="1"/>
  <mergeCells count="19">
    <mergeCell ref="G15:H15"/>
    <mergeCell ref="A25:B27"/>
    <mergeCell ref="C25:C27"/>
    <mergeCell ref="G16:H16"/>
    <mergeCell ref="G17:H17"/>
    <mergeCell ref="G18:H18"/>
    <mergeCell ref="B21:C21"/>
    <mergeCell ref="G14:H14"/>
    <mergeCell ref="E1:G1"/>
    <mergeCell ref="D9:E9"/>
    <mergeCell ref="B8:C8"/>
    <mergeCell ref="D10:E10"/>
    <mergeCell ref="D11:E11"/>
    <mergeCell ref="F11:G11"/>
    <mergeCell ref="F9:G9"/>
    <mergeCell ref="F10:G10"/>
    <mergeCell ref="F12:G12"/>
    <mergeCell ref="F7:G7"/>
    <mergeCell ref="F8:G8"/>
  </mergeCells>
  <phoneticPr fontId="2" type="noConversion"/>
  <dataValidations count="3">
    <dataValidation type="list" allowBlank="1" showInputMessage="1" showErrorMessage="1" sqref="C11" xr:uid="{00000000-0002-0000-0300-000000000000}">
      <formula1>"A,B"</formula1>
    </dataValidation>
    <dataValidation type="list" allowBlank="1" showInputMessage="1" showErrorMessage="1" sqref="H10" xr:uid="{00000000-0002-0000-0300-000001000000}">
      <formula1>"30"</formula1>
    </dataValidation>
    <dataValidation type="list" showInputMessage="1" showErrorMessage="1" sqref="H7:H8" xr:uid="{00000000-0002-0000-0300-000002000000}">
      <formula1>"DA,NE"</formula1>
    </dataValidation>
  </dataValidations>
  <pageMargins left="0.25" right="0.25" top="0.78" bottom="0.44" header="0.3" footer="0.3"/>
  <pageSetup paperSize="9" scale="93" orientation="landscape" r:id="rId1"/>
  <headerFooter alignWithMargins="0">
    <oddHeader>&amp;C&amp;"Arial CE,Krepko ležeče"&amp;14VNOSNA MASKA, KI NI PRILOGA K ZAHTEVKU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3000000}">
          <x14:formula1>
            <xm:f>'skriti šifrant'!$A$1:$A$3</xm:f>
          </x14:formula1>
          <xm:sqref>H9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H31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37" customWidth="1"/>
    <col min="2" max="2" width="19.140625" style="37" customWidth="1"/>
    <col min="3" max="3" width="20.7109375" style="48" customWidth="1"/>
    <col min="4" max="4" width="26.140625" style="48" customWidth="1"/>
    <col min="5" max="5" width="9.5703125" style="48" customWidth="1"/>
    <col min="6" max="6" width="24.5703125" style="48" customWidth="1"/>
    <col min="7" max="7" width="9.85546875" style="37" customWidth="1"/>
    <col min="8" max="8" width="22.5703125" style="37" customWidth="1"/>
    <col min="9" max="16384" width="9.140625" style="37"/>
  </cols>
  <sheetData>
    <row r="1" spans="1:8" ht="15.75" thickBot="1" x14ac:dyDescent="0.3">
      <c r="A1" s="35"/>
      <c r="B1" s="233" t="s">
        <v>110</v>
      </c>
      <c r="C1" s="172"/>
      <c r="D1" s="229" t="s">
        <v>24</v>
      </c>
      <c r="E1" s="244"/>
      <c r="F1" s="245"/>
      <c r="G1" s="246"/>
    </row>
    <row r="2" spans="1:8" s="43" customFormat="1" ht="15" x14ac:dyDescent="0.25">
      <c r="A2" s="38"/>
      <c r="B2" s="39"/>
      <c r="C2" s="40"/>
      <c r="D2" s="39"/>
      <c r="E2" s="41"/>
      <c r="F2" s="42"/>
      <c r="G2" s="42"/>
    </row>
    <row r="3" spans="1:8" ht="15" x14ac:dyDescent="0.25">
      <c r="A3" s="43"/>
      <c r="B3" s="212" t="s">
        <v>99</v>
      </c>
      <c r="C3" s="213"/>
      <c r="D3" s="213"/>
      <c r="E3" s="213"/>
      <c r="F3" s="213"/>
      <c r="G3" s="214"/>
      <c r="H3" s="215"/>
    </row>
    <row r="4" spans="1:8" ht="15" x14ac:dyDescent="0.25">
      <c r="A4" s="45"/>
      <c r="B4" s="216" t="s">
        <v>100</v>
      </c>
      <c r="C4" s="217"/>
      <c r="D4" s="218"/>
      <c r="E4" s="219"/>
      <c r="F4" s="220"/>
      <c r="G4" s="221"/>
      <c r="H4" s="215"/>
    </row>
    <row r="5" spans="1:8" ht="15" x14ac:dyDescent="0.25">
      <c r="A5" s="45"/>
      <c r="B5" s="222" t="s">
        <v>97</v>
      </c>
      <c r="C5" s="223"/>
      <c r="D5" s="218"/>
      <c r="E5" s="217"/>
      <c r="F5" s="220"/>
      <c r="G5" s="221"/>
      <c r="H5" s="215"/>
    </row>
    <row r="6" spans="1:8" s="43" customFormat="1" ht="15.75" thickBot="1" x14ac:dyDescent="0.3">
      <c r="A6" s="46"/>
      <c r="B6" s="224" t="s">
        <v>98</v>
      </c>
      <c r="C6" s="225"/>
      <c r="D6" s="226"/>
      <c r="E6" s="217"/>
      <c r="F6" s="226"/>
      <c r="G6" s="217"/>
      <c r="H6" s="214"/>
    </row>
    <row r="7" spans="1:8" ht="15.75" thickBot="1" x14ac:dyDescent="0.3">
      <c r="A7" s="47"/>
      <c r="B7" s="47"/>
      <c r="F7" s="259" t="s">
        <v>58</v>
      </c>
      <c r="G7" s="260"/>
      <c r="H7" s="146"/>
    </row>
    <row r="8" spans="1:8" ht="15.75" thickBot="1" x14ac:dyDescent="0.3">
      <c r="B8" s="249" t="s">
        <v>3</v>
      </c>
      <c r="C8" s="250"/>
      <c r="D8" s="49"/>
      <c r="F8" s="259" t="s">
        <v>67</v>
      </c>
      <c r="G8" s="260"/>
      <c r="H8" s="146"/>
    </row>
    <row r="9" spans="1:8" s="50" customFormat="1" ht="31.5" customHeight="1" thickBot="1" x14ac:dyDescent="0.3">
      <c r="B9" s="51" t="s">
        <v>1</v>
      </c>
      <c r="C9" s="51" t="s">
        <v>2</v>
      </c>
      <c r="D9" s="247" t="s">
        <v>0</v>
      </c>
      <c r="E9" s="248"/>
      <c r="F9" s="257" t="s">
        <v>50</v>
      </c>
      <c r="G9" s="258"/>
      <c r="H9" s="88">
        <v>0.06</v>
      </c>
    </row>
    <row r="10" spans="1:8" s="52" customFormat="1" ht="27" customHeight="1" thickBot="1" x14ac:dyDescent="0.3">
      <c r="B10" s="21"/>
      <c r="C10" s="21"/>
      <c r="D10" s="251"/>
      <c r="E10" s="252"/>
      <c r="F10" s="255" t="s">
        <v>51</v>
      </c>
      <c r="G10" s="256"/>
      <c r="H10" s="89"/>
    </row>
    <row r="11" spans="1:8" ht="15.75" thickBot="1" x14ac:dyDescent="0.3">
      <c r="B11" s="53" t="s">
        <v>78</v>
      </c>
      <c r="C11" s="174" t="s">
        <v>41</v>
      </c>
      <c r="D11" s="253" t="str">
        <f>IF(ISBLANK(C11),"",VLOOKUP(C11,šifrant!A:B,2,FALSE))</f>
        <v>po ZDR</v>
      </c>
      <c r="E11" s="254"/>
      <c r="F11" s="255" t="s">
        <v>52</v>
      </c>
      <c r="G11" s="256"/>
      <c r="H11" s="90">
        <f>ROUND(H12*H10/100,4)</f>
        <v>0</v>
      </c>
    </row>
    <row r="12" spans="1:8" ht="15.75" thickBot="1" x14ac:dyDescent="0.3">
      <c r="B12" s="54"/>
      <c r="C12" s="55"/>
      <c r="D12" s="55"/>
      <c r="E12" s="44"/>
      <c r="F12" s="257" t="s">
        <v>53</v>
      </c>
      <c r="G12" s="258"/>
      <c r="H12" s="91">
        <f>ROUND(H22*0.0885,2)</f>
        <v>0</v>
      </c>
    </row>
    <row r="13" spans="1:8" ht="15.75" customHeight="1" thickBot="1" x14ac:dyDescent="0.3">
      <c r="B13" s="52"/>
      <c r="C13" s="229" t="s">
        <v>25</v>
      </c>
      <c r="D13" s="234">
        <v>13</v>
      </c>
      <c r="E13" s="56" t="s">
        <v>96</v>
      </c>
    </row>
    <row r="14" spans="1:8" ht="15.75" thickBot="1" x14ac:dyDescent="0.3">
      <c r="B14" s="52"/>
      <c r="C14" s="229" t="s">
        <v>26</v>
      </c>
      <c r="D14" s="235">
        <f>IF(OR(ISBLANK(C11),ISBLANK(D13)),"0",IF(C11="A",VLOOKUP(D13,šifrant!A:C,3,FALSE),VLOOKUP(D13,šifrant!A:D,4,FALSE)))</f>
        <v>80</v>
      </c>
      <c r="E14" s="57"/>
      <c r="F14" s="58" t="s">
        <v>37</v>
      </c>
      <c r="G14" s="242">
        <f>IF(UPPER(H8)="DA",0,IF(ISBLANK(H10),H12,H12-H11))</f>
        <v>0</v>
      </c>
      <c r="H14" s="243"/>
    </row>
    <row r="15" spans="1:8" ht="15.75" thickBot="1" x14ac:dyDescent="0.3">
      <c r="B15" s="52"/>
      <c r="C15" s="180"/>
      <c r="D15" s="209"/>
      <c r="E15" s="57"/>
      <c r="F15" s="59" t="s">
        <v>36</v>
      </c>
      <c r="G15" s="242">
        <f>IF(UPPER(H8)="DA",0,ROUND(H22*0.0656,2))</f>
        <v>0</v>
      </c>
      <c r="H15" s="261"/>
    </row>
    <row r="16" spans="1:8" ht="15.75" thickBot="1" x14ac:dyDescent="0.3">
      <c r="A16" s="178"/>
      <c r="B16" s="181"/>
      <c r="C16" s="52"/>
      <c r="D16" s="60"/>
      <c r="E16" s="57"/>
      <c r="F16" s="46" t="s">
        <v>38</v>
      </c>
      <c r="G16" s="242">
        <f>IF(UPPER(H8)="DA",0,ROUND((H22*H9)/100,2))</f>
        <v>0</v>
      </c>
      <c r="H16" s="261"/>
    </row>
    <row r="17" spans="1:8" ht="15.75" thickBot="1" x14ac:dyDescent="0.3">
      <c r="A17" s="180"/>
      <c r="B17" s="179"/>
      <c r="C17" s="229"/>
      <c r="D17" s="179"/>
      <c r="E17" s="57"/>
      <c r="F17" s="46" t="s">
        <v>39</v>
      </c>
      <c r="G17" s="242">
        <f>IF(UPPER(H8)="DA",0,ROUND(H22*0.001,2))</f>
        <v>0</v>
      </c>
      <c r="H17" s="261"/>
    </row>
    <row r="18" spans="1:8" ht="15.75" thickBot="1" x14ac:dyDescent="0.3">
      <c r="B18" s="52"/>
      <c r="C18" s="229"/>
      <c r="D18" s="210"/>
      <c r="E18" s="57"/>
      <c r="F18" s="46" t="s">
        <v>40</v>
      </c>
      <c r="G18" s="242">
        <f>IF(UPPER(H8)="DA",0,ROUND(H22*0.0053,2))</f>
        <v>0</v>
      </c>
      <c r="H18" s="261"/>
    </row>
    <row r="19" spans="1:8" ht="15" x14ac:dyDescent="0.25">
      <c r="B19" s="45"/>
      <c r="C19" s="229"/>
      <c r="D19" s="210"/>
      <c r="E19" s="37"/>
    </row>
    <row r="20" spans="1:8" ht="15.75" thickBot="1" x14ac:dyDescent="0.3">
      <c r="B20" s="52"/>
      <c r="C20" s="52"/>
      <c r="D20" s="61"/>
      <c r="E20" s="44"/>
      <c r="F20" s="182"/>
      <c r="G20" s="180"/>
      <c r="H20" s="183"/>
    </row>
    <row r="21" spans="1:8" ht="15.75" thickBot="1" x14ac:dyDescent="0.3">
      <c r="B21" s="265" t="s">
        <v>83</v>
      </c>
      <c r="C21" s="266"/>
      <c r="D21" s="186"/>
      <c r="E21" s="44"/>
      <c r="F21" s="52"/>
      <c r="G21" s="229" t="s">
        <v>27</v>
      </c>
      <c r="H21" s="185">
        <f>ROUND(D21*D14/100,2)</f>
        <v>0</v>
      </c>
    </row>
    <row r="22" spans="1:8" ht="15.75" thickBot="1" x14ac:dyDescent="0.3">
      <c r="B22" s="52"/>
      <c r="C22" s="52"/>
      <c r="F22" s="62"/>
      <c r="G22" s="63" t="s">
        <v>28</v>
      </c>
      <c r="H22" s="184">
        <f>ROUND(D10*H21,2)</f>
        <v>0</v>
      </c>
    </row>
    <row r="23" spans="1:8" ht="15.75" thickBot="1" x14ac:dyDescent="0.3">
      <c r="B23" s="64"/>
      <c r="C23" s="65"/>
      <c r="D23" s="61"/>
      <c r="E23" s="37"/>
      <c r="F23" s="45"/>
      <c r="G23" s="229" t="s">
        <v>29</v>
      </c>
      <c r="H23" s="13">
        <f>G14+G15+G16+G17+G18</f>
        <v>0</v>
      </c>
    </row>
    <row r="24" spans="1:8" ht="17.25" customHeight="1" thickBot="1" x14ac:dyDescent="0.3">
      <c r="C24" s="178"/>
      <c r="D24" s="37"/>
      <c r="F24" s="52"/>
      <c r="G24" s="66" t="s">
        <v>31</v>
      </c>
      <c r="H24" s="14">
        <f>ROUND(H22+H23,2)</f>
        <v>0</v>
      </c>
    </row>
    <row r="25" spans="1:8" ht="17.25" customHeight="1" thickBot="1" x14ac:dyDescent="0.3">
      <c r="A25" s="262"/>
      <c r="B25" s="263"/>
      <c r="C25" s="264"/>
      <c r="D25" s="175"/>
      <c r="E25" s="45"/>
      <c r="G25" s="229" t="s">
        <v>57</v>
      </c>
      <c r="H25" s="12"/>
    </row>
    <row r="26" spans="1:8" ht="15.75" thickBot="1" x14ac:dyDescent="0.3">
      <c r="A26" s="263"/>
      <c r="B26" s="263"/>
      <c r="C26" s="264"/>
      <c r="D26" s="176"/>
      <c r="E26" s="45"/>
      <c r="F26" s="68"/>
      <c r="G26" s="63" t="s">
        <v>30</v>
      </c>
      <c r="H26" s="15">
        <f>H24+H25</f>
        <v>0</v>
      </c>
    </row>
    <row r="27" spans="1:8" x14ac:dyDescent="0.2">
      <c r="A27" s="263"/>
      <c r="B27" s="263"/>
      <c r="C27" s="264"/>
      <c r="D27" s="177"/>
    </row>
    <row r="28" spans="1:8" x14ac:dyDescent="0.2">
      <c r="C28" s="179"/>
    </row>
    <row r="29" spans="1:8" x14ac:dyDescent="0.2">
      <c r="B29" s="69"/>
      <c r="C29" s="211"/>
      <c r="D29" s="67"/>
    </row>
    <row r="30" spans="1:8" x14ac:dyDescent="0.2">
      <c r="C30" s="179"/>
    </row>
    <row r="31" spans="1:8" x14ac:dyDescent="0.2">
      <c r="C31" s="179"/>
    </row>
  </sheetData>
  <sheetProtection algorithmName="SHA-512" hashValue="z0xNJsP0a3/ZO1Ov9ozzWdAkOukpEUNPPw/vOf9OmbrTdWt79V7ioxVMj/TJ4xozyIEpX9Kpy0exbaM57wHm0Q==" saltValue="Pxcxbq9lDIX8LgLac7+AOg==" spinCount="100000" sheet="1" selectLockedCells="1"/>
  <mergeCells count="19">
    <mergeCell ref="E1:G1"/>
    <mergeCell ref="B8:C8"/>
    <mergeCell ref="D9:E9"/>
    <mergeCell ref="D10:E10"/>
    <mergeCell ref="G16:H16"/>
    <mergeCell ref="D11:E11"/>
    <mergeCell ref="F9:G9"/>
    <mergeCell ref="F10:G10"/>
    <mergeCell ref="F11:G11"/>
    <mergeCell ref="F12:G12"/>
    <mergeCell ref="F7:G7"/>
    <mergeCell ref="F8:G8"/>
    <mergeCell ref="G17:H17"/>
    <mergeCell ref="G14:H14"/>
    <mergeCell ref="G15:H15"/>
    <mergeCell ref="G18:H18"/>
    <mergeCell ref="A25:B27"/>
    <mergeCell ref="C25:C27"/>
    <mergeCell ref="B21:C21"/>
  </mergeCells>
  <phoneticPr fontId="2" type="noConversion"/>
  <dataValidations count="3">
    <dataValidation type="list" allowBlank="1" showInputMessage="1" showErrorMessage="1" sqref="C11" xr:uid="{90C6F921-9B94-4A1A-B47C-2C9ACFD3314E}">
      <formula1>"A,B"</formula1>
    </dataValidation>
    <dataValidation type="list" showInputMessage="1" showErrorMessage="1" sqref="H7:H8" xr:uid="{C80E29E8-D683-4F71-91AB-8B589476FD50}">
      <formula1>"DA,NE"</formula1>
    </dataValidation>
    <dataValidation type="list" allowBlank="1" showInputMessage="1" showErrorMessage="1" sqref="H10" xr:uid="{B0A6A16D-299D-48E5-A94C-C1F89D754BF3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4FC7F4-6167-4CCC-BD64-3E321B85BD7C}">
          <x14:formula1>
            <xm:f>'skriti šifrant'!$A$1:$A$3</xm:f>
          </x14:formula1>
          <xm:sqref>H9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A1:H31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37" customWidth="1"/>
    <col min="2" max="2" width="19.140625" style="37" customWidth="1"/>
    <col min="3" max="3" width="20.7109375" style="48" customWidth="1"/>
    <col min="4" max="4" width="26.140625" style="48" customWidth="1"/>
    <col min="5" max="5" width="9.5703125" style="48" customWidth="1"/>
    <col min="6" max="6" width="24.5703125" style="48" customWidth="1"/>
    <col min="7" max="7" width="9.85546875" style="37" customWidth="1"/>
    <col min="8" max="8" width="22.5703125" style="37" customWidth="1"/>
    <col min="9" max="16384" width="9.140625" style="37"/>
  </cols>
  <sheetData>
    <row r="1" spans="1:8" ht="15.75" thickBot="1" x14ac:dyDescent="0.3">
      <c r="A1" s="35"/>
      <c r="B1" s="233" t="s">
        <v>110</v>
      </c>
      <c r="C1" s="172"/>
      <c r="D1" s="229" t="s">
        <v>24</v>
      </c>
      <c r="E1" s="244"/>
      <c r="F1" s="245"/>
      <c r="G1" s="246"/>
    </row>
    <row r="2" spans="1:8" s="43" customFormat="1" ht="15" x14ac:dyDescent="0.25">
      <c r="A2" s="38"/>
      <c r="B2" s="39"/>
      <c r="C2" s="40"/>
      <c r="D2" s="39"/>
      <c r="E2" s="41"/>
      <c r="F2" s="42"/>
      <c r="G2" s="42"/>
    </row>
    <row r="3" spans="1:8" ht="15" x14ac:dyDescent="0.25">
      <c r="A3" s="43"/>
      <c r="B3" s="212" t="s">
        <v>99</v>
      </c>
      <c r="C3" s="213"/>
      <c r="D3" s="213"/>
      <c r="E3" s="213"/>
      <c r="F3" s="213"/>
      <c r="G3" s="214"/>
      <c r="H3" s="215"/>
    </row>
    <row r="4" spans="1:8" ht="15" x14ac:dyDescent="0.25">
      <c r="A4" s="45"/>
      <c r="B4" s="216" t="s">
        <v>100</v>
      </c>
      <c r="C4" s="217"/>
      <c r="D4" s="218"/>
      <c r="E4" s="219"/>
      <c r="F4" s="220"/>
      <c r="G4" s="221"/>
      <c r="H4" s="215"/>
    </row>
    <row r="5" spans="1:8" ht="15" x14ac:dyDescent="0.25">
      <c r="A5" s="45"/>
      <c r="B5" s="222" t="s">
        <v>97</v>
      </c>
      <c r="C5" s="223"/>
      <c r="D5" s="218"/>
      <c r="E5" s="217"/>
      <c r="F5" s="220"/>
      <c r="G5" s="221"/>
      <c r="H5" s="215"/>
    </row>
    <row r="6" spans="1:8" s="43" customFormat="1" ht="15.75" thickBot="1" x14ac:dyDescent="0.3">
      <c r="A6" s="46"/>
      <c r="B6" s="224" t="s">
        <v>98</v>
      </c>
      <c r="C6" s="225"/>
      <c r="D6" s="226"/>
      <c r="E6" s="217"/>
      <c r="F6" s="226"/>
      <c r="G6" s="217"/>
      <c r="H6" s="214"/>
    </row>
    <row r="7" spans="1:8" ht="15.75" thickBot="1" x14ac:dyDescent="0.3">
      <c r="A7" s="47"/>
      <c r="B7" s="47"/>
      <c r="F7" s="259" t="s">
        <v>58</v>
      </c>
      <c r="G7" s="260"/>
      <c r="H7" s="146"/>
    </row>
    <row r="8" spans="1:8" ht="15.75" thickBot="1" x14ac:dyDescent="0.3">
      <c r="B8" s="249" t="s">
        <v>3</v>
      </c>
      <c r="C8" s="250"/>
      <c r="D8" s="49"/>
      <c r="F8" s="259" t="s">
        <v>67</v>
      </c>
      <c r="G8" s="260"/>
      <c r="H8" s="146"/>
    </row>
    <row r="9" spans="1:8" s="50" customFormat="1" ht="31.5" customHeight="1" thickBot="1" x14ac:dyDescent="0.3">
      <c r="B9" s="51" t="s">
        <v>1</v>
      </c>
      <c r="C9" s="51" t="s">
        <v>2</v>
      </c>
      <c r="D9" s="247" t="s">
        <v>0</v>
      </c>
      <c r="E9" s="248"/>
      <c r="F9" s="257" t="s">
        <v>50</v>
      </c>
      <c r="G9" s="258"/>
      <c r="H9" s="88">
        <v>0.06</v>
      </c>
    </row>
    <row r="10" spans="1:8" s="52" customFormat="1" ht="27" customHeight="1" thickBot="1" x14ac:dyDescent="0.3">
      <c r="B10" s="21"/>
      <c r="C10" s="21"/>
      <c r="D10" s="251"/>
      <c r="E10" s="252"/>
      <c r="F10" s="255" t="s">
        <v>51</v>
      </c>
      <c r="G10" s="256"/>
      <c r="H10" s="89"/>
    </row>
    <row r="11" spans="1:8" ht="15.75" thickBot="1" x14ac:dyDescent="0.3">
      <c r="B11" s="53" t="s">
        <v>78</v>
      </c>
      <c r="C11" s="174" t="s">
        <v>41</v>
      </c>
      <c r="D11" s="253" t="str">
        <f>IF(ISBLANK(C11),"",VLOOKUP(C11,šifrant!A:B,2,FALSE))</f>
        <v>po ZDR</v>
      </c>
      <c r="E11" s="254"/>
      <c r="F11" s="255" t="s">
        <v>52</v>
      </c>
      <c r="G11" s="256"/>
      <c r="H11" s="90">
        <f>ROUND(H12*H10/100,4)</f>
        <v>0</v>
      </c>
    </row>
    <row r="12" spans="1:8" ht="15.75" thickBot="1" x14ac:dyDescent="0.3">
      <c r="B12" s="54"/>
      <c r="C12" s="55"/>
      <c r="D12" s="55"/>
      <c r="E12" s="44"/>
      <c r="F12" s="257" t="s">
        <v>53</v>
      </c>
      <c r="G12" s="258"/>
      <c r="H12" s="91">
        <f>ROUND(H22*0.0885,2)</f>
        <v>0</v>
      </c>
    </row>
    <row r="13" spans="1:8" ht="15.75" customHeight="1" thickBot="1" x14ac:dyDescent="0.3">
      <c r="B13" s="52"/>
      <c r="C13" s="229" t="s">
        <v>25</v>
      </c>
      <c r="D13" s="234">
        <v>13</v>
      </c>
      <c r="E13" s="56" t="s">
        <v>96</v>
      </c>
    </row>
    <row r="14" spans="1:8" ht="15.75" thickBot="1" x14ac:dyDescent="0.3">
      <c r="B14" s="52"/>
      <c r="C14" s="229" t="s">
        <v>26</v>
      </c>
      <c r="D14" s="235">
        <f>IF(OR(ISBLANK(C11),ISBLANK(D13)),"0",IF(C11="A",VLOOKUP(D13,šifrant!A:C,3,FALSE),VLOOKUP(D13,šifrant!A:D,4,FALSE)))</f>
        <v>80</v>
      </c>
      <c r="E14" s="57"/>
      <c r="F14" s="58" t="s">
        <v>37</v>
      </c>
      <c r="G14" s="242">
        <f>IF(UPPER(H8)="DA",0,IF(ISBLANK(H10),H12,H12-H11))</f>
        <v>0</v>
      </c>
      <c r="H14" s="243"/>
    </row>
    <row r="15" spans="1:8" ht="15.75" thickBot="1" x14ac:dyDescent="0.3">
      <c r="B15" s="52"/>
      <c r="C15" s="180"/>
      <c r="D15" s="209"/>
      <c r="E15" s="57"/>
      <c r="F15" s="59" t="s">
        <v>36</v>
      </c>
      <c r="G15" s="242">
        <f>IF(UPPER(H8)="DA",0,ROUND(H22*0.0656,2))</f>
        <v>0</v>
      </c>
      <c r="H15" s="261"/>
    </row>
    <row r="16" spans="1:8" ht="15.75" thickBot="1" x14ac:dyDescent="0.3">
      <c r="A16" s="178"/>
      <c r="B16" s="181"/>
      <c r="C16" s="52"/>
      <c r="D16" s="60"/>
      <c r="E16" s="57"/>
      <c r="F16" s="46" t="s">
        <v>38</v>
      </c>
      <c r="G16" s="242">
        <f>IF(UPPER(H8)="DA",0,ROUND((H22*H9)/100,2))</f>
        <v>0</v>
      </c>
      <c r="H16" s="261"/>
    </row>
    <row r="17" spans="1:8" ht="15.75" thickBot="1" x14ac:dyDescent="0.3">
      <c r="A17" s="180"/>
      <c r="B17" s="179"/>
      <c r="C17" s="229"/>
      <c r="D17" s="179"/>
      <c r="E17" s="57"/>
      <c r="F17" s="46" t="s">
        <v>39</v>
      </c>
      <c r="G17" s="242">
        <f>IF(UPPER(H8)="DA",0,ROUND(H22*0.001,2))</f>
        <v>0</v>
      </c>
      <c r="H17" s="261"/>
    </row>
    <row r="18" spans="1:8" ht="15.75" thickBot="1" x14ac:dyDescent="0.3">
      <c r="B18" s="52"/>
      <c r="C18" s="229"/>
      <c r="D18" s="210"/>
      <c r="E18" s="57"/>
      <c r="F18" s="46" t="s">
        <v>40</v>
      </c>
      <c r="G18" s="242">
        <f>IF(UPPER(H8)="DA",0,ROUND(H22*0.0053,2))</f>
        <v>0</v>
      </c>
      <c r="H18" s="261"/>
    </row>
    <row r="19" spans="1:8" ht="15" x14ac:dyDescent="0.25">
      <c r="B19" s="45"/>
      <c r="C19" s="229"/>
      <c r="D19" s="210"/>
      <c r="E19" s="37"/>
    </row>
    <row r="20" spans="1:8" ht="15.75" thickBot="1" x14ac:dyDescent="0.3">
      <c r="B20" s="52"/>
      <c r="C20" s="52"/>
      <c r="D20" s="61"/>
      <c r="E20" s="44"/>
      <c r="F20" s="182"/>
      <c r="G20" s="180"/>
      <c r="H20" s="183"/>
    </row>
    <row r="21" spans="1:8" ht="15.75" thickBot="1" x14ac:dyDescent="0.3">
      <c r="B21" s="265" t="s">
        <v>83</v>
      </c>
      <c r="C21" s="266"/>
      <c r="D21" s="186"/>
      <c r="E21" s="44"/>
      <c r="F21" s="52"/>
      <c r="G21" s="229" t="s">
        <v>27</v>
      </c>
      <c r="H21" s="185">
        <f>ROUND(D21*D14/100,2)</f>
        <v>0</v>
      </c>
    </row>
    <row r="22" spans="1:8" ht="15.75" thickBot="1" x14ac:dyDescent="0.3">
      <c r="B22" s="52"/>
      <c r="C22" s="52"/>
      <c r="F22" s="62"/>
      <c r="G22" s="63" t="s">
        <v>28</v>
      </c>
      <c r="H22" s="184">
        <f>ROUND(D10*H21,2)</f>
        <v>0</v>
      </c>
    </row>
    <row r="23" spans="1:8" ht="15.75" thickBot="1" x14ac:dyDescent="0.3">
      <c r="B23" s="64"/>
      <c r="C23" s="65"/>
      <c r="D23" s="61"/>
      <c r="E23" s="37"/>
      <c r="F23" s="45"/>
      <c r="G23" s="229" t="s">
        <v>29</v>
      </c>
      <c r="H23" s="13">
        <f>G14+G15+G16+G17+G18</f>
        <v>0</v>
      </c>
    </row>
    <row r="24" spans="1:8" ht="17.25" customHeight="1" thickBot="1" x14ac:dyDescent="0.3">
      <c r="C24" s="178"/>
      <c r="D24" s="37"/>
      <c r="F24" s="52"/>
      <c r="G24" s="66" t="s">
        <v>31</v>
      </c>
      <c r="H24" s="14">
        <f>ROUND(H22+H23,2)</f>
        <v>0</v>
      </c>
    </row>
    <row r="25" spans="1:8" ht="17.25" customHeight="1" thickBot="1" x14ac:dyDescent="0.3">
      <c r="A25" s="262"/>
      <c r="B25" s="263"/>
      <c r="C25" s="264"/>
      <c r="D25" s="175"/>
      <c r="E25" s="45"/>
      <c r="G25" s="229" t="s">
        <v>57</v>
      </c>
      <c r="H25" s="12"/>
    </row>
    <row r="26" spans="1:8" ht="15.75" thickBot="1" x14ac:dyDescent="0.3">
      <c r="A26" s="263"/>
      <c r="B26" s="263"/>
      <c r="C26" s="264"/>
      <c r="D26" s="176"/>
      <c r="E26" s="45"/>
      <c r="F26" s="68"/>
      <c r="G26" s="63" t="s">
        <v>30</v>
      </c>
      <c r="H26" s="15">
        <f>H24+H25</f>
        <v>0</v>
      </c>
    </row>
    <row r="27" spans="1:8" x14ac:dyDescent="0.2">
      <c r="A27" s="263"/>
      <c r="B27" s="263"/>
      <c r="C27" s="264"/>
      <c r="D27" s="177"/>
    </row>
    <row r="28" spans="1:8" x14ac:dyDescent="0.2">
      <c r="C28" s="179"/>
    </row>
    <row r="29" spans="1:8" x14ac:dyDescent="0.2">
      <c r="B29" s="69"/>
      <c r="C29" s="211"/>
      <c r="D29" s="67"/>
    </row>
    <row r="30" spans="1:8" x14ac:dyDescent="0.2">
      <c r="C30" s="179"/>
    </row>
    <row r="31" spans="1:8" x14ac:dyDescent="0.2">
      <c r="C31" s="179"/>
    </row>
  </sheetData>
  <sheetProtection algorithmName="SHA-512" hashValue="43ol1BHP7/J4ZT6+4AB+KOkW7Ar9kRplttqxmfRl/msqBUXmk0FtW6VYeExYyXtghfCZ0efE8MlTTM8cfmIwyg==" saltValue="FBrhN78KBoGv3YYrn8rtHw==" spinCount="100000" sheet="1" selectLockedCells="1"/>
  <mergeCells count="19">
    <mergeCell ref="E1:G1"/>
    <mergeCell ref="B8:C8"/>
    <mergeCell ref="D9:E9"/>
    <mergeCell ref="D10:E10"/>
    <mergeCell ref="G16:H16"/>
    <mergeCell ref="D11:E11"/>
    <mergeCell ref="F9:G9"/>
    <mergeCell ref="F10:G10"/>
    <mergeCell ref="F11:G11"/>
    <mergeCell ref="F12:G12"/>
    <mergeCell ref="F7:G7"/>
    <mergeCell ref="F8:G8"/>
    <mergeCell ref="G17:H17"/>
    <mergeCell ref="G14:H14"/>
    <mergeCell ref="G15:H15"/>
    <mergeCell ref="G18:H18"/>
    <mergeCell ref="A25:B27"/>
    <mergeCell ref="C25:C27"/>
    <mergeCell ref="B21:C21"/>
  </mergeCells>
  <phoneticPr fontId="2" type="noConversion"/>
  <dataValidations count="3">
    <dataValidation type="list" allowBlank="1" showInputMessage="1" showErrorMessage="1" sqref="C11" xr:uid="{92E2A7C5-C724-45C6-9472-EA81BB151D17}">
      <formula1>"A,B"</formula1>
    </dataValidation>
    <dataValidation type="list" showInputMessage="1" showErrorMessage="1" sqref="H7:H8" xr:uid="{062BC9CC-2F16-4EF9-B0E3-E0FB48FD51A9}">
      <formula1>"DA,NE"</formula1>
    </dataValidation>
    <dataValidation type="list" allowBlank="1" showInputMessage="1" showErrorMessage="1" sqref="H10" xr:uid="{5C581BB1-38D0-43E1-A357-1EDEF4D32FD5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5D5E83-45D7-4814-B02F-EEABF15B1B70}">
          <x14:formula1>
            <xm:f>'skriti šifrant'!$A$1:$A$3</xm:f>
          </x14:formula1>
          <xm:sqref>H9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A1:H31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37" customWidth="1"/>
    <col min="2" max="2" width="19.140625" style="37" customWidth="1"/>
    <col min="3" max="3" width="20.7109375" style="48" customWidth="1"/>
    <col min="4" max="4" width="26.140625" style="48" customWidth="1"/>
    <col min="5" max="5" width="9.5703125" style="48" customWidth="1"/>
    <col min="6" max="6" width="24.5703125" style="48" customWidth="1"/>
    <col min="7" max="7" width="9.85546875" style="37" customWidth="1"/>
    <col min="8" max="8" width="22.5703125" style="37" customWidth="1"/>
    <col min="9" max="16384" width="9.140625" style="37"/>
  </cols>
  <sheetData>
    <row r="1" spans="1:8" ht="15.75" thickBot="1" x14ac:dyDescent="0.3">
      <c r="A1" s="35"/>
      <c r="B1" s="233" t="s">
        <v>110</v>
      </c>
      <c r="C1" s="172"/>
      <c r="D1" s="229" t="s">
        <v>24</v>
      </c>
      <c r="E1" s="244"/>
      <c r="F1" s="245"/>
      <c r="G1" s="246"/>
    </row>
    <row r="2" spans="1:8" s="43" customFormat="1" ht="15" x14ac:dyDescent="0.25">
      <c r="A2" s="38"/>
      <c r="B2" s="39"/>
      <c r="C2" s="40"/>
      <c r="D2" s="39"/>
      <c r="E2" s="41"/>
      <c r="F2" s="42"/>
      <c r="G2" s="42"/>
    </row>
    <row r="3" spans="1:8" ht="15" x14ac:dyDescent="0.25">
      <c r="A3" s="43"/>
      <c r="B3" s="212" t="s">
        <v>99</v>
      </c>
      <c r="C3" s="213"/>
      <c r="D3" s="213"/>
      <c r="E3" s="213"/>
      <c r="F3" s="213"/>
      <c r="G3" s="214"/>
      <c r="H3" s="215"/>
    </row>
    <row r="4" spans="1:8" ht="15" x14ac:dyDescent="0.25">
      <c r="A4" s="45"/>
      <c r="B4" s="216" t="s">
        <v>100</v>
      </c>
      <c r="C4" s="217"/>
      <c r="D4" s="218"/>
      <c r="E4" s="219"/>
      <c r="F4" s="220"/>
      <c r="G4" s="221"/>
      <c r="H4" s="215"/>
    </row>
    <row r="5" spans="1:8" ht="15" x14ac:dyDescent="0.25">
      <c r="A5" s="45"/>
      <c r="B5" s="222" t="s">
        <v>97</v>
      </c>
      <c r="C5" s="223"/>
      <c r="D5" s="218"/>
      <c r="E5" s="217"/>
      <c r="F5" s="220"/>
      <c r="G5" s="221"/>
      <c r="H5" s="215"/>
    </row>
    <row r="6" spans="1:8" s="43" customFormat="1" ht="15.75" thickBot="1" x14ac:dyDescent="0.3">
      <c r="A6" s="46"/>
      <c r="B6" s="224" t="s">
        <v>98</v>
      </c>
      <c r="C6" s="225"/>
      <c r="D6" s="226"/>
      <c r="E6" s="217"/>
      <c r="F6" s="226"/>
      <c r="G6" s="217"/>
      <c r="H6" s="214"/>
    </row>
    <row r="7" spans="1:8" ht="15.75" thickBot="1" x14ac:dyDescent="0.3">
      <c r="A7" s="47"/>
      <c r="B7" s="47"/>
      <c r="F7" s="259" t="s">
        <v>58</v>
      </c>
      <c r="G7" s="260"/>
      <c r="H7" s="146"/>
    </row>
    <row r="8" spans="1:8" ht="15.75" thickBot="1" x14ac:dyDescent="0.3">
      <c r="B8" s="249" t="s">
        <v>3</v>
      </c>
      <c r="C8" s="250"/>
      <c r="D8" s="49"/>
      <c r="F8" s="259" t="s">
        <v>67</v>
      </c>
      <c r="G8" s="260"/>
      <c r="H8" s="146"/>
    </row>
    <row r="9" spans="1:8" s="50" customFormat="1" ht="31.5" customHeight="1" thickBot="1" x14ac:dyDescent="0.3">
      <c r="B9" s="51" t="s">
        <v>1</v>
      </c>
      <c r="C9" s="51" t="s">
        <v>2</v>
      </c>
      <c r="D9" s="247" t="s">
        <v>0</v>
      </c>
      <c r="E9" s="248"/>
      <c r="F9" s="257" t="s">
        <v>50</v>
      </c>
      <c r="G9" s="258"/>
      <c r="H9" s="88">
        <v>0.06</v>
      </c>
    </row>
    <row r="10" spans="1:8" s="52" customFormat="1" ht="27" customHeight="1" thickBot="1" x14ac:dyDescent="0.3">
      <c r="B10" s="21"/>
      <c r="C10" s="21"/>
      <c r="D10" s="251"/>
      <c r="E10" s="252"/>
      <c r="F10" s="255" t="s">
        <v>51</v>
      </c>
      <c r="G10" s="256"/>
      <c r="H10" s="89"/>
    </row>
    <row r="11" spans="1:8" ht="15.75" thickBot="1" x14ac:dyDescent="0.3">
      <c r="B11" s="53" t="s">
        <v>78</v>
      </c>
      <c r="C11" s="174" t="s">
        <v>41</v>
      </c>
      <c r="D11" s="253" t="str">
        <f>IF(ISBLANK(C11),"",VLOOKUP(C11,šifrant!A:B,2,FALSE))</f>
        <v>po ZDR</v>
      </c>
      <c r="E11" s="254"/>
      <c r="F11" s="255" t="s">
        <v>52</v>
      </c>
      <c r="G11" s="256"/>
      <c r="H11" s="90">
        <f>ROUND(H12*H10/100,4)</f>
        <v>0</v>
      </c>
    </row>
    <row r="12" spans="1:8" ht="15.75" thickBot="1" x14ac:dyDescent="0.3">
      <c r="B12" s="54"/>
      <c r="C12" s="55"/>
      <c r="D12" s="55"/>
      <c r="E12" s="44"/>
      <c r="F12" s="257" t="s">
        <v>53</v>
      </c>
      <c r="G12" s="258"/>
      <c r="H12" s="91">
        <f>ROUND(H22*0.0885,2)</f>
        <v>0</v>
      </c>
    </row>
    <row r="13" spans="1:8" ht="15.75" customHeight="1" thickBot="1" x14ac:dyDescent="0.3">
      <c r="B13" s="52"/>
      <c r="C13" s="229" t="s">
        <v>25</v>
      </c>
      <c r="D13" s="234">
        <v>13</v>
      </c>
      <c r="E13" s="56" t="s">
        <v>96</v>
      </c>
    </row>
    <row r="14" spans="1:8" ht="15.75" thickBot="1" x14ac:dyDescent="0.3">
      <c r="B14" s="52"/>
      <c r="C14" s="229" t="s">
        <v>26</v>
      </c>
      <c r="D14" s="235">
        <f>IF(OR(ISBLANK(C11),ISBLANK(D13)),"0",IF(C11="A",VLOOKUP(D13,šifrant!A:C,3,FALSE),VLOOKUP(D13,šifrant!A:D,4,FALSE)))</f>
        <v>80</v>
      </c>
      <c r="E14" s="57"/>
      <c r="F14" s="58" t="s">
        <v>37</v>
      </c>
      <c r="G14" s="242">
        <f>IF(UPPER(H8)="DA",0,IF(ISBLANK(H10),H12,H12-H11))</f>
        <v>0</v>
      </c>
      <c r="H14" s="243"/>
    </row>
    <row r="15" spans="1:8" ht="15.75" thickBot="1" x14ac:dyDescent="0.3">
      <c r="B15" s="52"/>
      <c r="C15" s="180"/>
      <c r="D15" s="209"/>
      <c r="E15" s="57"/>
      <c r="F15" s="59" t="s">
        <v>36</v>
      </c>
      <c r="G15" s="242">
        <f>IF(UPPER(H8)="DA",0,ROUND(H22*0.0656,2))</f>
        <v>0</v>
      </c>
      <c r="H15" s="261"/>
    </row>
    <row r="16" spans="1:8" ht="15.75" thickBot="1" x14ac:dyDescent="0.3">
      <c r="A16" s="178"/>
      <c r="B16" s="181"/>
      <c r="C16" s="52"/>
      <c r="D16" s="60"/>
      <c r="E16" s="57"/>
      <c r="F16" s="46" t="s">
        <v>38</v>
      </c>
      <c r="G16" s="242">
        <f>IF(UPPER(H8)="DA",0,ROUND((H22*H9)/100,2))</f>
        <v>0</v>
      </c>
      <c r="H16" s="261"/>
    </row>
    <row r="17" spans="1:8" ht="15.75" thickBot="1" x14ac:dyDescent="0.3">
      <c r="A17" s="180"/>
      <c r="B17" s="179"/>
      <c r="C17" s="229"/>
      <c r="D17" s="179"/>
      <c r="E17" s="57"/>
      <c r="F17" s="46" t="s">
        <v>39</v>
      </c>
      <c r="G17" s="242">
        <f>IF(UPPER(H8)="DA",0,ROUND(H22*0.001,2))</f>
        <v>0</v>
      </c>
      <c r="H17" s="261"/>
    </row>
    <row r="18" spans="1:8" ht="15.75" thickBot="1" x14ac:dyDescent="0.3">
      <c r="B18" s="52"/>
      <c r="C18" s="229"/>
      <c r="D18" s="210"/>
      <c r="E18" s="57"/>
      <c r="F18" s="46" t="s">
        <v>40</v>
      </c>
      <c r="G18" s="242">
        <f>IF(UPPER(H8)="DA",0,ROUND(H22*0.0053,2))</f>
        <v>0</v>
      </c>
      <c r="H18" s="261"/>
    </row>
    <row r="19" spans="1:8" ht="15" x14ac:dyDescent="0.25">
      <c r="B19" s="45"/>
      <c r="C19" s="229"/>
      <c r="D19" s="210"/>
      <c r="E19" s="37"/>
    </row>
    <row r="20" spans="1:8" ht="15.75" thickBot="1" x14ac:dyDescent="0.3">
      <c r="B20" s="52"/>
      <c r="C20" s="52"/>
      <c r="D20" s="61"/>
      <c r="E20" s="44"/>
      <c r="F20" s="182"/>
      <c r="G20" s="180"/>
      <c r="H20" s="183"/>
    </row>
    <row r="21" spans="1:8" ht="15.75" thickBot="1" x14ac:dyDescent="0.3">
      <c r="B21" s="265" t="s">
        <v>83</v>
      </c>
      <c r="C21" s="266"/>
      <c r="D21" s="186"/>
      <c r="E21" s="44"/>
      <c r="F21" s="52"/>
      <c r="G21" s="229" t="s">
        <v>27</v>
      </c>
      <c r="H21" s="185">
        <f>ROUND(D21*D14/100,2)</f>
        <v>0</v>
      </c>
    </row>
    <row r="22" spans="1:8" ht="15.75" thickBot="1" x14ac:dyDescent="0.3">
      <c r="B22" s="52"/>
      <c r="C22" s="52"/>
      <c r="F22" s="62"/>
      <c r="G22" s="63" t="s">
        <v>28</v>
      </c>
      <c r="H22" s="184">
        <f>ROUND(D10*H21,2)</f>
        <v>0</v>
      </c>
    </row>
    <row r="23" spans="1:8" ht="15.75" thickBot="1" x14ac:dyDescent="0.3">
      <c r="B23" s="64"/>
      <c r="C23" s="65"/>
      <c r="D23" s="61"/>
      <c r="E23" s="37"/>
      <c r="F23" s="45"/>
      <c r="G23" s="229" t="s">
        <v>29</v>
      </c>
      <c r="H23" s="13">
        <f>G14+G15+G16+G17+G18</f>
        <v>0</v>
      </c>
    </row>
    <row r="24" spans="1:8" ht="17.25" customHeight="1" thickBot="1" x14ac:dyDescent="0.3">
      <c r="C24" s="178"/>
      <c r="D24" s="37"/>
      <c r="F24" s="52"/>
      <c r="G24" s="66" t="s">
        <v>31</v>
      </c>
      <c r="H24" s="14">
        <f>ROUND(H22+H23,2)</f>
        <v>0</v>
      </c>
    </row>
    <row r="25" spans="1:8" ht="17.25" customHeight="1" thickBot="1" x14ac:dyDescent="0.3">
      <c r="A25" s="262"/>
      <c r="B25" s="263"/>
      <c r="C25" s="264"/>
      <c r="D25" s="175"/>
      <c r="E25" s="45"/>
      <c r="G25" s="229" t="s">
        <v>57</v>
      </c>
      <c r="H25" s="12"/>
    </row>
    <row r="26" spans="1:8" ht="15.75" thickBot="1" x14ac:dyDescent="0.3">
      <c r="A26" s="263"/>
      <c r="B26" s="263"/>
      <c r="C26" s="264"/>
      <c r="D26" s="176"/>
      <c r="E26" s="45"/>
      <c r="F26" s="68"/>
      <c r="G26" s="63" t="s">
        <v>30</v>
      </c>
      <c r="H26" s="15">
        <f>H24+H25</f>
        <v>0</v>
      </c>
    </row>
    <row r="27" spans="1:8" x14ac:dyDescent="0.2">
      <c r="A27" s="263"/>
      <c r="B27" s="263"/>
      <c r="C27" s="264"/>
      <c r="D27" s="177"/>
    </row>
    <row r="28" spans="1:8" x14ac:dyDescent="0.2">
      <c r="C28" s="179"/>
    </row>
    <row r="29" spans="1:8" x14ac:dyDescent="0.2">
      <c r="B29" s="69"/>
      <c r="C29" s="211"/>
      <c r="D29" s="67"/>
    </row>
    <row r="30" spans="1:8" x14ac:dyDescent="0.2">
      <c r="C30" s="179"/>
    </row>
    <row r="31" spans="1:8" x14ac:dyDescent="0.2">
      <c r="C31" s="179"/>
    </row>
  </sheetData>
  <sheetProtection algorithmName="SHA-512" hashValue="YJeFyaz/FcXMLcY9rwFFEN3aEvz7S2bTcBu0kmYkUjq/hYfCAGHhdjonFPRXvRPloL/D9Td43rnehijU+u/ICg==" saltValue="JkMpnrT7v5RhMdFiY7Dwzw==" spinCount="100000" sheet="1" selectLockedCells="1"/>
  <mergeCells count="19">
    <mergeCell ref="E1:G1"/>
    <mergeCell ref="B8:C8"/>
    <mergeCell ref="D9:E9"/>
    <mergeCell ref="D10:E10"/>
    <mergeCell ref="G16:H16"/>
    <mergeCell ref="D11:E11"/>
    <mergeCell ref="F9:G9"/>
    <mergeCell ref="F10:G10"/>
    <mergeCell ref="F11:G11"/>
    <mergeCell ref="F12:G12"/>
    <mergeCell ref="F7:G7"/>
    <mergeCell ref="F8:G8"/>
    <mergeCell ref="G17:H17"/>
    <mergeCell ref="G14:H14"/>
    <mergeCell ref="G15:H15"/>
    <mergeCell ref="G18:H18"/>
    <mergeCell ref="A25:B27"/>
    <mergeCell ref="C25:C27"/>
    <mergeCell ref="B21:C21"/>
  </mergeCells>
  <phoneticPr fontId="2" type="noConversion"/>
  <dataValidations count="3">
    <dataValidation type="list" allowBlank="1" showInputMessage="1" showErrorMessage="1" sqref="C11" xr:uid="{46EFBB1D-7596-4441-9BB2-892628806CA6}">
      <formula1>"A,B"</formula1>
    </dataValidation>
    <dataValidation type="list" showInputMessage="1" showErrorMessage="1" sqref="H7:H8" xr:uid="{1386CB1F-B34A-4628-8A68-D36C6BCA2CD4}">
      <formula1>"DA,NE"</formula1>
    </dataValidation>
    <dataValidation type="list" allowBlank="1" showInputMessage="1" showErrorMessage="1" sqref="H10" xr:uid="{ED9E3FC9-23EF-4D9F-94C4-86C9DEC3B9C8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DED0CF-4059-437A-A84D-EFC30407B271}">
          <x14:formula1>
            <xm:f>'skriti šifrant'!$A$1:$A$3</xm:f>
          </x14:formula1>
          <xm:sqref>H9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A1:H31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37" customWidth="1"/>
    <col min="2" max="2" width="19.140625" style="37" customWidth="1"/>
    <col min="3" max="3" width="20.7109375" style="48" customWidth="1"/>
    <col min="4" max="4" width="26.140625" style="48" customWidth="1"/>
    <col min="5" max="5" width="9.5703125" style="48" customWidth="1"/>
    <col min="6" max="6" width="24.5703125" style="48" customWidth="1"/>
    <col min="7" max="7" width="9.85546875" style="37" customWidth="1"/>
    <col min="8" max="8" width="22.5703125" style="37" customWidth="1"/>
    <col min="9" max="16384" width="9.140625" style="37"/>
  </cols>
  <sheetData>
    <row r="1" spans="1:8" ht="15.75" thickBot="1" x14ac:dyDescent="0.3">
      <c r="A1" s="35"/>
      <c r="B1" s="233" t="s">
        <v>110</v>
      </c>
      <c r="C1" s="172"/>
      <c r="D1" s="229" t="s">
        <v>24</v>
      </c>
      <c r="E1" s="244"/>
      <c r="F1" s="245"/>
      <c r="G1" s="246"/>
    </row>
    <row r="2" spans="1:8" s="43" customFormat="1" ht="15" x14ac:dyDescent="0.25">
      <c r="A2" s="38"/>
      <c r="B2" s="39"/>
      <c r="C2" s="40"/>
      <c r="D2" s="39"/>
      <c r="E2" s="41"/>
      <c r="F2" s="42"/>
      <c r="G2" s="42"/>
    </row>
    <row r="3" spans="1:8" ht="15" x14ac:dyDescent="0.25">
      <c r="A3" s="43"/>
      <c r="B3" s="212" t="s">
        <v>99</v>
      </c>
      <c r="C3" s="213"/>
      <c r="D3" s="213"/>
      <c r="E3" s="213"/>
      <c r="F3" s="213"/>
      <c r="G3" s="214"/>
      <c r="H3" s="215"/>
    </row>
    <row r="4" spans="1:8" ht="15" x14ac:dyDescent="0.25">
      <c r="A4" s="45"/>
      <c r="B4" s="216" t="s">
        <v>100</v>
      </c>
      <c r="C4" s="217"/>
      <c r="D4" s="218"/>
      <c r="E4" s="219"/>
      <c r="F4" s="220"/>
      <c r="G4" s="221"/>
      <c r="H4" s="215"/>
    </row>
    <row r="5" spans="1:8" ht="15" x14ac:dyDescent="0.25">
      <c r="A5" s="45"/>
      <c r="B5" s="222" t="s">
        <v>97</v>
      </c>
      <c r="C5" s="223"/>
      <c r="D5" s="218"/>
      <c r="E5" s="217"/>
      <c r="F5" s="220"/>
      <c r="G5" s="221"/>
      <c r="H5" s="215"/>
    </row>
    <row r="6" spans="1:8" s="43" customFormat="1" ht="15.75" thickBot="1" x14ac:dyDescent="0.3">
      <c r="A6" s="46"/>
      <c r="B6" s="224" t="s">
        <v>98</v>
      </c>
      <c r="C6" s="225"/>
      <c r="D6" s="226"/>
      <c r="E6" s="217"/>
      <c r="F6" s="226"/>
      <c r="G6" s="217"/>
      <c r="H6" s="214"/>
    </row>
    <row r="7" spans="1:8" ht="15.75" thickBot="1" x14ac:dyDescent="0.3">
      <c r="A7" s="47"/>
      <c r="B7" s="47"/>
      <c r="F7" s="259" t="s">
        <v>58</v>
      </c>
      <c r="G7" s="260"/>
      <c r="H7" s="146"/>
    </row>
    <row r="8" spans="1:8" ht="15.75" thickBot="1" x14ac:dyDescent="0.3">
      <c r="B8" s="249" t="s">
        <v>3</v>
      </c>
      <c r="C8" s="250"/>
      <c r="D8" s="49"/>
      <c r="F8" s="259" t="s">
        <v>67</v>
      </c>
      <c r="G8" s="260"/>
      <c r="H8" s="146"/>
    </row>
    <row r="9" spans="1:8" s="50" customFormat="1" ht="31.5" customHeight="1" thickBot="1" x14ac:dyDescent="0.3">
      <c r="B9" s="51" t="s">
        <v>1</v>
      </c>
      <c r="C9" s="51" t="s">
        <v>2</v>
      </c>
      <c r="D9" s="247" t="s">
        <v>0</v>
      </c>
      <c r="E9" s="248"/>
      <c r="F9" s="257" t="s">
        <v>50</v>
      </c>
      <c r="G9" s="258"/>
      <c r="H9" s="88">
        <v>0.06</v>
      </c>
    </row>
    <row r="10" spans="1:8" s="52" customFormat="1" ht="27" customHeight="1" thickBot="1" x14ac:dyDescent="0.3">
      <c r="B10" s="21"/>
      <c r="C10" s="21"/>
      <c r="D10" s="251"/>
      <c r="E10" s="252"/>
      <c r="F10" s="255" t="s">
        <v>51</v>
      </c>
      <c r="G10" s="256"/>
      <c r="H10" s="89"/>
    </row>
    <row r="11" spans="1:8" ht="15.75" thickBot="1" x14ac:dyDescent="0.3">
      <c r="B11" s="53" t="s">
        <v>78</v>
      </c>
      <c r="C11" s="174" t="s">
        <v>41</v>
      </c>
      <c r="D11" s="253" t="str">
        <f>IF(ISBLANK(C11),"",VLOOKUP(C11,šifrant!A:B,2,FALSE))</f>
        <v>po ZDR</v>
      </c>
      <c r="E11" s="254"/>
      <c r="F11" s="255" t="s">
        <v>52</v>
      </c>
      <c r="G11" s="256"/>
      <c r="H11" s="90">
        <f>ROUND(H12*H10/100,4)</f>
        <v>0</v>
      </c>
    </row>
    <row r="12" spans="1:8" ht="15.75" thickBot="1" x14ac:dyDescent="0.3">
      <c r="B12" s="54"/>
      <c r="C12" s="55"/>
      <c r="D12" s="55"/>
      <c r="E12" s="44"/>
      <c r="F12" s="257" t="s">
        <v>53</v>
      </c>
      <c r="G12" s="258"/>
      <c r="H12" s="91">
        <f>ROUND(H22*0.0885,2)</f>
        <v>0</v>
      </c>
    </row>
    <row r="13" spans="1:8" ht="15.75" customHeight="1" thickBot="1" x14ac:dyDescent="0.3">
      <c r="B13" s="52"/>
      <c r="C13" s="229" t="s">
        <v>25</v>
      </c>
      <c r="D13" s="234">
        <v>13</v>
      </c>
      <c r="E13" s="56" t="s">
        <v>96</v>
      </c>
    </row>
    <row r="14" spans="1:8" ht="15.75" thickBot="1" x14ac:dyDescent="0.3">
      <c r="B14" s="52"/>
      <c r="C14" s="229" t="s">
        <v>26</v>
      </c>
      <c r="D14" s="235">
        <f>IF(OR(ISBLANK(C11),ISBLANK(D13)),"0",IF(C11="A",VLOOKUP(D13,šifrant!A:C,3,FALSE),VLOOKUP(D13,šifrant!A:D,4,FALSE)))</f>
        <v>80</v>
      </c>
      <c r="E14" s="57"/>
      <c r="F14" s="58" t="s">
        <v>37</v>
      </c>
      <c r="G14" s="242">
        <f>IF(UPPER(H8)="DA",0,IF(ISBLANK(H10),H12,H12-H11))</f>
        <v>0</v>
      </c>
      <c r="H14" s="243"/>
    </row>
    <row r="15" spans="1:8" ht="15.75" thickBot="1" x14ac:dyDescent="0.3">
      <c r="B15" s="52"/>
      <c r="C15" s="180"/>
      <c r="D15" s="209"/>
      <c r="E15" s="57"/>
      <c r="F15" s="59" t="s">
        <v>36</v>
      </c>
      <c r="G15" s="242">
        <f>IF(UPPER(H8)="DA",0,ROUND(H22*0.0656,2))</f>
        <v>0</v>
      </c>
      <c r="H15" s="261"/>
    </row>
    <row r="16" spans="1:8" ht="15.75" thickBot="1" x14ac:dyDescent="0.3">
      <c r="A16" s="178"/>
      <c r="B16" s="181"/>
      <c r="C16" s="52"/>
      <c r="D16" s="60"/>
      <c r="E16" s="57"/>
      <c r="F16" s="46" t="s">
        <v>38</v>
      </c>
      <c r="G16" s="242">
        <f>IF(UPPER(H8)="DA",0,ROUND((H22*H9)/100,2))</f>
        <v>0</v>
      </c>
      <c r="H16" s="261"/>
    </row>
    <row r="17" spans="1:8" ht="15.75" thickBot="1" x14ac:dyDescent="0.3">
      <c r="A17" s="180"/>
      <c r="B17" s="179"/>
      <c r="C17" s="229"/>
      <c r="D17" s="179"/>
      <c r="E17" s="57"/>
      <c r="F17" s="46" t="s">
        <v>39</v>
      </c>
      <c r="G17" s="242">
        <f>IF(UPPER(H8)="DA",0,ROUND(H22*0.001,2))</f>
        <v>0</v>
      </c>
      <c r="H17" s="261"/>
    </row>
    <row r="18" spans="1:8" ht="15.75" thickBot="1" x14ac:dyDescent="0.3">
      <c r="B18" s="52"/>
      <c r="C18" s="229"/>
      <c r="D18" s="210"/>
      <c r="E18" s="57"/>
      <c r="F18" s="46" t="s">
        <v>40</v>
      </c>
      <c r="G18" s="242">
        <f>IF(UPPER(H8)="DA",0,ROUND(H22*0.0053,2))</f>
        <v>0</v>
      </c>
      <c r="H18" s="261"/>
    </row>
    <row r="19" spans="1:8" ht="15" x14ac:dyDescent="0.25">
      <c r="B19" s="45"/>
      <c r="C19" s="229"/>
      <c r="D19" s="210"/>
      <c r="E19" s="37"/>
    </row>
    <row r="20" spans="1:8" ht="15.75" thickBot="1" x14ac:dyDescent="0.3">
      <c r="B20" s="52"/>
      <c r="C20" s="52"/>
      <c r="D20" s="61"/>
      <c r="E20" s="44"/>
      <c r="F20" s="182"/>
      <c r="G20" s="180"/>
      <c r="H20" s="183"/>
    </row>
    <row r="21" spans="1:8" ht="15.75" thickBot="1" x14ac:dyDescent="0.3">
      <c r="B21" s="265" t="s">
        <v>83</v>
      </c>
      <c r="C21" s="266"/>
      <c r="D21" s="186"/>
      <c r="E21" s="44"/>
      <c r="F21" s="52"/>
      <c r="G21" s="229" t="s">
        <v>27</v>
      </c>
      <c r="H21" s="185">
        <f>ROUND(D21*D14/100,2)</f>
        <v>0</v>
      </c>
    </row>
    <row r="22" spans="1:8" ht="15.75" thickBot="1" x14ac:dyDescent="0.3">
      <c r="B22" s="52"/>
      <c r="C22" s="52"/>
      <c r="F22" s="62"/>
      <c r="G22" s="63" t="s">
        <v>28</v>
      </c>
      <c r="H22" s="184">
        <f>ROUND(D10*H21,2)</f>
        <v>0</v>
      </c>
    </row>
    <row r="23" spans="1:8" ht="15.75" thickBot="1" x14ac:dyDescent="0.3">
      <c r="B23" s="64"/>
      <c r="C23" s="65"/>
      <c r="D23" s="61"/>
      <c r="E23" s="37"/>
      <c r="F23" s="45"/>
      <c r="G23" s="229" t="s">
        <v>29</v>
      </c>
      <c r="H23" s="13">
        <f>G14+G15+G16+G17+G18</f>
        <v>0</v>
      </c>
    </row>
    <row r="24" spans="1:8" ht="17.25" customHeight="1" thickBot="1" x14ac:dyDescent="0.3">
      <c r="C24" s="178"/>
      <c r="D24" s="37"/>
      <c r="F24" s="52"/>
      <c r="G24" s="66" t="s">
        <v>31</v>
      </c>
      <c r="H24" s="14">
        <f>ROUND(H22+H23,2)</f>
        <v>0</v>
      </c>
    </row>
    <row r="25" spans="1:8" ht="17.25" customHeight="1" thickBot="1" x14ac:dyDescent="0.3">
      <c r="A25" s="262"/>
      <c r="B25" s="263"/>
      <c r="C25" s="264"/>
      <c r="D25" s="175"/>
      <c r="E25" s="45"/>
      <c r="G25" s="229" t="s">
        <v>57</v>
      </c>
      <c r="H25" s="12"/>
    </row>
    <row r="26" spans="1:8" ht="15.75" thickBot="1" x14ac:dyDescent="0.3">
      <c r="A26" s="263"/>
      <c r="B26" s="263"/>
      <c r="C26" s="264"/>
      <c r="D26" s="176"/>
      <c r="E26" s="45"/>
      <c r="F26" s="68"/>
      <c r="G26" s="63" t="s">
        <v>30</v>
      </c>
      <c r="H26" s="15">
        <f>H24+H25</f>
        <v>0</v>
      </c>
    </row>
    <row r="27" spans="1:8" x14ac:dyDescent="0.2">
      <c r="A27" s="263"/>
      <c r="B27" s="263"/>
      <c r="C27" s="264"/>
      <c r="D27" s="177"/>
    </row>
    <row r="28" spans="1:8" x14ac:dyDescent="0.2">
      <c r="C28" s="179"/>
    </row>
    <row r="29" spans="1:8" x14ac:dyDescent="0.2">
      <c r="B29" s="69"/>
      <c r="C29" s="211"/>
      <c r="D29" s="67"/>
    </row>
    <row r="30" spans="1:8" x14ac:dyDescent="0.2">
      <c r="C30" s="179"/>
    </row>
    <row r="31" spans="1:8" x14ac:dyDescent="0.2">
      <c r="C31" s="179"/>
    </row>
  </sheetData>
  <sheetProtection algorithmName="SHA-512" hashValue="CNUw2KVwXhaK6zuei8V02Il9kfr1wYX0NriTtV0IdRfrTCHhbk/k2DKtOLqS/LopvM3tY3PxzoZwFuqLguaLyw==" saltValue="Zq/qcVMThfm3nyBlmi1gDA==" spinCount="100000" sheet="1" selectLockedCells="1"/>
  <mergeCells count="19">
    <mergeCell ref="E1:G1"/>
    <mergeCell ref="B8:C8"/>
    <mergeCell ref="D9:E9"/>
    <mergeCell ref="D10:E10"/>
    <mergeCell ref="G16:H16"/>
    <mergeCell ref="D11:E11"/>
    <mergeCell ref="F9:G9"/>
    <mergeCell ref="F10:G10"/>
    <mergeCell ref="F11:G11"/>
    <mergeCell ref="F12:G12"/>
    <mergeCell ref="F7:G7"/>
    <mergeCell ref="F8:G8"/>
    <mergeCell ref="G17:H17"/>
    <mergeCell ref="G14:H14"/>
    <mergeCell ref="G15:H15"/>
    <mergeCell ref="G18:H18"/>
    <mergeCell ref="A25:B27"/>
    <mergeCell ref="C25:C27"/>
    <mergeCell ref="B21:C21"/>
  </mergeCells>
  <phoneticPr fontId="2" type="noConversion"/>
  <dataValidations count="3">
    <dataValidation type="list" allowBlank="1" showInputMessage="1" showErrorMessage="1" sqref="C11" xr:uid="{24018992-0FB3-4DC3-8C44-1EE47D2BC312}">
      <formula1>"A,B"</formula1>
    </dataValidation>
    <dataValidation type="list" showInputMessage="1" showErrorMessage="1" sqref="H7:H8" xr:uid="{AB755E06-AB2B-4C6E-B727-04F9E0685DC1}">
      <formula1>"DA,NE"</formula1>
    </dataValidation>
    <dataValidation type="list" allowBlank="1" showInputMessage="1" showErrorMessage="1" sqref="H10" xr:uid="{B32F2A34-0FCA-4080-A14C-A563FD188F2F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9B9942-3EFD-4E4A-B932-771382B73713}">
          <x14:formula1>
            <xm:f>'skriti šifrant'!$A$1:$A$3</xm:f>
          </x14:formula1>
          <xm:sqref>H9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A1:H31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37" customWidth="1"/>
    <col min="2" max="2" width="19.140625" style="37" customWidth="1"/>
    <col min="3" max="3" width="20.7109375" style="48" customWidth="1"/>
    <col min="4" max="4" width="26.140625" style="48" customWidth="1"/>
    <col min="5" max="5" width="9.5703125" style="48" customWidth="1"/>
    <col min="6" max="6" width="24.5703125" style="48" customWidth="1"/>
    <col min="7" max="7" width="9.85546875" style="37" customWidth="1"/>
    <col min="8" max="8" width="22.5703125" style="37" customWidth="1"/>
    <col min="9" max="16384" width="9.140625" style="37"/>
  </cols>
  <sheetData>
    <row r="1" spans="1:8" ht="15.75" thickBot="1" x14ac:dyDescent="0.3">
      <c r="A1" s="35"/>
      <c r="B1" s="233" t="s">
        <v>110</v>
      </c>
      <c r="C1" s="172"/>
      <c r="D1" s="229" t="s">
        <v>24</v>
      </c>
      <c r="E1" s="244"/>
      <c r="F1" s="245"/>
      <c r="G1" s="246"/>
    </row>
    <row r="2" spans="1:8" s="43" customFormat="1" ht="15" x14ac:dyDescent="0.25">
      <c r="A2" s="38"/>
      <c r="B2" s="39"/>
      <c r="C2" s="40"/>
      <c r="D2" s="39"/>
      <c r="E2" s="41"/>
      <c r="F2" s="42"/>
      <c r="G2" s="42"/>
    </row>
    <row r="3" spans="1:8" ht="15" x14ac:dyDescent="0.25">
      <c r="A3" s="43"/>
      <c r="B3" s="212" t="s">
        <v>99</v>
      </c>
      <c r="C3" s="213"/>
      <c r="D3" s="213"/>
      <c r="E3" s="213"/>
      <c r="F3" s="213"/>
      <c r="G3" s="214"/>
      <c r="H3" s="215"/>
    </row>
    <row r="4" spans="1:8" ht="15" x14ac:dyDescent="0.25">
      <c r="A4" s="45"/>
      <c r="B4" s="216" t="s">
        <v>100</v>
      </c>
      <c r="C4" s="217"/>
      <c r="D4" s="218"/>
      <c r="E4" s="219"/>
      <c r="F4" s="220"/>
      <c r="G4" s="221"/>
      <c r="H4" s="215"/>
    </row>
    <row r="5" spans="1:8" ht="15" x14ac:dyDescent="0.25">
      <c r="A5" s="45"/>
      <c r="B5" s="222" t="s">
        <v>97</v>
      </c>
      <c r="C5" s="223"/>
      <c r="D5" s="218"/>
      <c r="E5" s="217"/>
      <c r="F5" s="220"/>
      <c r="G5" s="221"/>
      <c r="H5" s="215"/>
    </row>
    <row r="6" spans="1:8" s="43" customFormat="1" ht="15.75" thickBot="1" x14ac:dyDescent="0.3">
      <c r="A6" s="46"/>
      <c r="B6" s="224" t="s">
        <v>98</v>
      </c>
      <c r="C6" s="225"/>
      <c r="D6" s="226"/>
      <c r="E6" s="217"/>
      <c r="F6" s="226"/>
      <c r="G6" s="217"/>
      <c r="H6" s="214"/>
    </row>
    <row r="7" spans="1:8" ht="15.75" thickBot="1" x14ac:dyDescent="0.3">
      <c r="A7" s="47"/>
      <c r="B7" s="47"/>
      <c r="F7" s="259" t="s">
        <v>58</v>
      </c>
      <c r="G7" s="260"/>
      <c r="H7" s="146"/>
    </row>
    <row r="8" spans="1:8" ht="15.75" thickBot="1" x14ac:dyDescent="0.3">
      <c r="B8" s="249" t="s">
        <v>3</v>
      </c>
      <c r="C8" s="250"/>
      <c r="D8" s="49"/>
      <c r="F8" s="259" t="s">
        <v>67</v>
      </c>
      <c r="G8" s="260"/>
      <c r="H8" s="146"/>
    </row>
    <row r="9" spans="1:8" s="50" customFormat="1" ht="31.5" customHeight="1" thickBot="1" x14ac:dyDescent="0.3">
      <c r="B9" s="51" t="s">
        <v>1</v>
      </c>
      <c r="C9" s="51" t="s">
        <v>2</v>
      </c>
      <c r="D9" s="247" t="s">
        <v>0</v>
      </c>
      <c r="E9" s="248"/>
      <c r="F9" s="257" t="s">
        <v>50</v>
      </c>
      <c r="G9" s="258"/>
      <c r="H9" s="88">
        <v>0.06</v>
      </c>
    </row>
    <row r="10" spans="1:8" s="52" customFormat="1" ht="27" customHeight="1" thickBot="1" x14ac:dyDescent="0.3">
      <c r="B10" s="21"/>
      <c r="C10" s="21"/>
      <c r="D10" s="251"/>
      <c r="E10" s="252"/>
      <c r="F10" s="255" t="s">
        <v>51</v>
      </c>
      <c r="G10" s="256"/>
      <c r="H10" s="89"/>
    </row>
    <row r="11" spans="1:8" ht="15.75" thickBot="1" x14ac:dyDescent="0.3">
      <c r="B11" s="53" t="s">
        <v>78</v>
      </c>
      <c r="C11" s="174" t="s">
        <v>41</v>
      </c>
      <c r="D11" s="253" t="str">
        <f>IF(ISBLANK(C11),"",VLOOKUP(C11,šifrant!A:B,2,FALSE))</f>
        <v>po ZDR</v>
      </c>
      <c r="E11" s="254"/>
      <c r="F11" s="255" t="s">
        <v>52</v>
      </c>
      <c r="G11" s="256"/>
      <c r="H11" s="90">
        <f>ROUND(H12*H10/100,4)</f>
        <v>0</v>
      </c>
    </row>
    <row r="12" spans="1:8" ht="15.75" thickBot="1" x14ac:dyDescent="0.3">
      <c r="B12" s="54"/>
      <c r="C12" s="55"/>
      <c r="D12" s="55"/>
      <c r="E12" s="44"/>
      <c r="F12" s="257" t="s">
        <v>53</v>
      </c>
      <c r="G12" s="258"/>
      <c r="H12" s="91">
        <f>ROUND(H22*0.0885,2)</f>
        <v>0</v>
      </c>
    </row>
    <row r="13" spans="1:8" ht="15.75" customHeight="1" thickBot="1" x14ac:dyDescent="0.3">
      <c r="B13" s="52"/>
      <c r="C13" s="229" t="s">
        <v>25</v>
      </c>
      <c r="D13" s="234">
        <v>13</v>
      </c>
      <c r="E13" s="56" t="s">
        <v>96</v>
      </c>
    </row>
    <row r="14" spans="1:8" ht="15.75" thickBot="1" x14ac:dyDescent="0.3">
      <c r="B14" s="52"/>
      <c r="C14" s="229" t="s">
        <v>26</v>
      </c>
      <c r="D14" s="235">
        <f>IF(OR(ISBLANK(C11),ISBLANK(D13)),"0",IF(C11="A",VLOOKUP(D13,šifrant!A:C,3,FALSE),VLOOKUP(D13,šifrant!A:D,4,FALSE)))</f>
        <v>80</v>
      </c>
      <c r="E14" s="57"/>
      <c r="F14" s="58" t="s">
        <v>37</v>
      </c>
      <c r="G14" s="242">
        <f>IF(UPPER(H8)="DA",0,IF(ISBLANK(H10),H12,H12-H11))</f>
        <v>0</v>
      </c>
      <c r="H14" s="243"/>
    </row>
    <row r="15" spans="1:8" ht="15.75" thickBot="1" x14ac:dyDescent="0.3">
      <c r="B15" s="52"/>
      <c r="C15" s="180"/>
      <c r="D15" s="209"/>
      <c r="E15" s="57"/>
      <c r="F15" s="59" t="s">
        <v>36</v>
      </c>
      <c r="G15" s="242">
        <f>IF(UPPER(H8)="DA",0,ROUND(H22*0.0656,2))</f>
        <v>0</v>
      </c>
      <c r="H15" s="261"/>
    </row>
    <row r="16" spans="1:8" ht="15.75" thickBot="1" x14ac:dyDescent="0.3">
      <c r="A16" s="178"/>
      <c r="B16" s="181"/>
      <c r="C16" s="52"/>
      <c r="D16" s="60"/>
      <c r="E16" s="57"/>
      <c r="F16" s="46" t="s">
        <v>38</v>
      </c>
      <c r="G16" s="242">
        <f>IF(UPPER(H8)="DA",0,ROUND((H22*H9)/100,2))</f>
        <v>0</v>
      </c>
      <c r="H16" s="261"/>
    </row>
    <row r="17" spans="1:8" ht="15.75" thickBot="1" x14ac:dyDescent="0.3">
      <c r="A17" s="180"/>
      <c r="B17" s="179"/>
      <c r="C17" s="229"/>
      <c r="D17" s="179"/>
      <c r="E17" s="57"/>
      <c r="F17" s="46" t="s">
        <v>39</v>
      </c>
      <c r="G17" s="242">
        <f>IF(UPPER(H8)="DA",0,ROUND(H22*0.001,2))</f>
        <v>0</v>
      </c>
      <c r="H17" s="261"/>
    </row>
    <row r="18" spans="1:8" ht="15.75" thickBot="1" x14ac:dyDescent="0.3">
      <c r="B18" s="52"/>
      <c r="C18" s="229"/>
      <c r="D18" s="210"/>
      <c r="E18" s="57"/>
      <c r="F18" s="46" t="s">
        <v>40</v>
      </c>
      <c r="G18" s="242">
        <f>IF(UPPER(H8)="DA",0,ROUND(H22*0.0053,2))</f>
        <v>0</v>
      </c>
      <c r="H18" s="261"/>
    </row>
    <row r="19" spans="1:8" ht="15" x14ac:dyDescent="0.25">
      <c r="B19" s="45"/>
      <c r="C19" s="229"/>
      <c r="D19" s="210"/>
      <c r="E19" s="37"/>
    </row>
    <row r="20" spans="1:8" ht="15.75" thickBot="1" x14ac:dyDescent="0.3">
      <c r="B20" s="52"/>
      <c r="C20" s="52"/>
      <c r="D20" s="61"/>
      <c r="E20" s="44"/>
      <c r="F20" s="182"/>
      <c r="G20" s="180"/>
      <c r="H20" s="183"/>
    </row>
    <row r="21" spans="1:8" ht="15.75" thickBot="1" x14ac:dyDescent="0.3">
      <c r="B21" s="265" t="s">
        <v>83</v>
      </c>
      <c r="C21" s="266"/>
      <c r="D21" s="186"/>
      <c r="E21" s="44"/>
      <c r="F21" s="52"/>
      <c r="G21" s="229" t="s">
        <v>27</v>
      </c>
      <c r="H21" s="185">
        <f>ROUND(D21*D14/100,2)</f>
        <v>0</v>
      </c>
    </row>
    <row r="22" spans="1:8" ht="15.75" thickBot="1" x14ac:dyDescent="0.3">
      <c r="B22" s="52"/>
      <c r="C22" s="52"/>
      <c r="F22" s="62"/>
      <c r="G22" s="63" t="s">
        <v>28</v>
      </c>
      <c r="H22" s="184">
        <f>ROUND(D10*H21,2)</f>
        <v>0</v>
      </c>
    </row>
    <row r="23" spans="1:8" ht="15.75" thickBot="1" x14ac:dyDescent="0.3">
      <c r="B23" s="64"/>
      <c r="C23" s="65"/>
      <c r="D23" s="61"/>
      <c r="E23" s="37"/>
      <c r="F23" s="45"/>
      <c r="G23" s="229" t="s">
        <v>29</v>
      </c>
      <c r="H23" s="13">
        <f>G14+G15+G16+G17+G18</f>
        <v>0</v>
      </c>
    </row>
    <row r="24" spans="1:8" ht="17.25" customHeight="1" thickBot="1" x14ac:dyDescent="0.3">
      <c r="C24" s="178"/>
      <c r="D24" s="37"/>
      <c r="F24" s="52"/>
      <c r="G24" s="66" t="s">
        <v>31</v>
      </c>
      <c r="H24" s="14">
        <f>ROUND(H22+H23,2)</f>
        <v>0</v>
      </c>
    </row>
    <row r="25" spans="1:8" ht="17.25" customHeight="1" thickBot="1" x14ac:dyDescent="0.3">
      <c r="A25" s="262"/>
      <c r="B25" s="263"/>
      <c r="C25" s="264"/>
      <c r="D25" s="175"/>
      <c r="E25" s="45"/>
      <c r="G25" s="229" t="s">
        <v>57</v>
      </c>
      <c r="H25" s="12"/>
    </row>
    <row r="26" spans="1:8" ht="15.75" thickBot="1" x14ac:dyDescent="0.3">
      <c r="A26" s="263"/>
      <c r="B26" s="263"/>
      <c r="C26" s="264"/>
      <c r="D26" s="176"/>
      <c r="E26" s="45"/>
      <c r="F26" s="68"/>
      <c r="G26" s="63" t="s">
        <v>30</v>
      </c>
      <c r="H26" s="15">
        <f>H24+H25</f>
        <v>0</v>
      </c>
    </row>
    <row r="27" spans="1:8" x14ac:dyDescent="0.2">
      <c r="A27" s="263"/>
      <c r="B27" s="263"/>
      <c r="C27" s="264"/>
      <c r="D27" s="177"/>
    </row>
    <row r="28" spans="1:8" x14ac:dyDescent="0.2">
      <c r="C28" s="179"/>
    </row>
    <row r="29" spans="1:8" x14ac:dyDescent="0.2">
      <c r="B29" s="69"/>
      <c r="C29" s="211"/>
      <c r="D29" s="67"/>
    </row>
    <row r="30" spans="1:8" x14ac:dyDescent="0.2">
      <c r="C30" s="179"/>
    </row>
    <row r="31" spans="1:8" x14ac:dyDescent="0.2">
      <c r="C31" s="179"/>
    </row>
  </sheetData>
  <sheetProtection algorithmName="SHA-512" hashValue="KNAYvdVQiwBeLMGfAlOtELAhvvHEw/L7cX/F2vh+skLUu84x990Fzp+y5tTCp9/cY4pf1Mbmfe/elt7KdP2+Ng==" saltValue="MTBAlYRkXK/aBLdvhAhdqg==" spinCount="100000" sheet="1" selectLockedCells="1"/>
  <mergeCells count="19">
    <mergeCell ref="E1:G1"/>
    <mergeCell ref="B8:C8"/>
    <mergeCell ref="D9:E9"/>
    <mergeCell ref="D10:E10"/>
    <mergeCell ref="G16:H16"/>
    <mergeCell ref="D11:E11"/>
    <mergeCell ref="F9:G9"/>
    <mergeCell ref="F10:G10"/>
    <mergeCell ref="F11:G11"/>
    <mergeCell ref="F12:G12"/>
    <mergeCell ref="F7:G7"/>
    <mergeCell ref="F8:G8"/>
    <mergeCell ref="G17:H17"/>
    <mergeCell ref="G14:H14"/>
    <mergeCell ref="G15:H15"/>
    <mergeCell ref="G18:H18"/>
    <mergeCell ref="A25:B27"/>
    <mergeCell ref="C25:C27"/>
    <mergeCell ref="B21:C21"/>
  </mergeCells>
  <phoneticPr fontId="2" type="noConversion"/>
  <dataValidations count="3">
    <dataValidation type="list" allowBlank="1" showInputMessage="1" showErrorMessage="1" sqref="C11" xr:uid="{4EE82118-28D5-4B12-82AE-BD21055237CE}">
      <formula1>"A,B"</formula1>
    </dataValidation>
    <dataValidation type="list" showInputMessage="1" showErrorMessage="1" sqref="H7:H8" xr:uid="{18ABBFA5-7C81-43AE-A71A-5D58D2D79DB7}">
      <formula1>"DA,NE"</formula1>
    </dataValidation>
    <dataValidation type="list" allowBlank="1" showInputMessage="1" showErrorMessage="1" sqref="H10" xr:uid="{F8B5C31B-485A-4539-8E98-C275BE959FCE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98D5BC-AE7A-410E-A567-1BB22B5DE56F}">
          <x14:formula1>
            <xm:f>'skriti šifrant'!$A$1:$A$3</xm:f>
          </x14:formula1>
          <xm:sqref>H9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13</vt:i4>
      </vt:variant>
    </vt:vector>
  </HeadingPairs>
  <TitlesOfParts>
    <vt:vector size="13" baseType="lpstr">
      <vt:lpstr>Navodila</vt:lpstr>
      <vt:lpstr>šifrant</vt:lpstr>
      <vt:lpstr>skriti šifrant</vt:lpstr>
      <vt:lpstr>1.obr.</vt:lpstr>
      <vt:lpstr>2.obr.</vt:lpstr>
      <vt:lpstr>3.obr.</vt:lpstr>
      <vt:lpstr>4.obr.</vt:lpstr>
      <vt:lpstr>5.obr.</vt:lpstr>
      <vt:lpstr>6.obr.</vt:lpstr>
      <vt:lpstr>7.obr.</vt:lpstr>
      <vt:lpstr>8.obr.</vt:lpstr>
      <vt:lpstr>zahtevek</vt:lpstr>
      <vt:lpstr>Posebni delovni koledar</vt:lpstr>
    </vt:vector>
  </TitlesOfParts>
  <Company>ZZZS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Mateja Jurečič</cp:lastModifiedBy>
  <cp:lastPrinted>2020-10-26T13:06:31Z</cp:lastPrinted>
  <dcterms:created xsi:type="dcterms:W3CDTF">2004-10-25T09:54:36Z</dcterms:created>
  <dcterms:modified xsi:type="dcterms:W3CDTF">2020-12-15T08:26:34Z</dcterms:modified>
</cp:coreProperties>
</file>